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edwardhuang/Desktop/COVID-19 急診期刊邀稿-Before 院長/"/>
    </mc:Choice>
  </mc:AlternateContent>
  <xr:revisionPtr revIDLastSave="0" documentId="13_ncr:1_{1CD8F33C-5F85-2240-8A68-35631329B255}" xr6:coauthVersionLast="45" xr6:coauthVersionMax="45" xr10:uidLastSave="{00000000-0000-0000-0000-000000000000}"/>
  <bookViews>
    <workbookView xWindow="0" yWindow="460" windowWidth="28800" windowHeight="14980" xr2:uid="{00000000-000D-0000-FFFF-FFFF00000000}"/>
  </bookViews>
  <sheets>
    <sheet name="GanttChart" sheetId="9" r:id="rId1"/>
  </sheets>
  <definedNames>
    <definedName name="_xlnm._FilterDatabase" localSheetId="0" hidden="1">GanttChart!$A$8:$CI$125</definedName>
    <definedName name="pEnd">#REF!</definedName>
    <definedName name="prevWBS" localSheetId="0">GanttChart!$A1048576</definedName>
    <definedName name="_xlnm.Print_Area" localSheetId="0">GanttChart!$A$1:$BN$83</definedName>
    <definedName name="_xlnm.Print_Titles" localSheetId="0">GanttChart!$4:$7</definedName>
    <definedName name="thisDate">#REF!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醫院疫情中心">GanttChart!$B$9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9" l="1"/>
  <c r="I27" i="9"/>
  <c r="I28" i="9"/>
  <c r="I29" i="9"/>
  <c r="I30" i="9"/>
  <c r="I31" i="9"/>
  <c r="I32" i="9"/>
  <c r="I46" i="9"/>
  <c r="I63" i="9"/>
  <c r="I64" i="9"/>
  <c r="I65" i="9"/>
  <c r="I66" i="9"/>
  <c r="I69" i="9"/>
  <c r="I82" i="9"/>
  <c r="I83" i="9"/>
  <c r="I85" i="9"/>
  <c r="I86" i="9"/>
  <c r="I87" i="9"/>
  <c r="I90" i="9"/>
  <c r="I122" i="9"/>
  <c r="I123" i="9"/>
  <c r="I124" i="9"/>
  <c r="I125" i="9"/>
  <c r="I119" i="9" l="1"/>
  <c r="I118" i="9"/>
  <c r="I117" i="9"/>
  <c r="I70" i="9"/>
  <c r="I95" i="9"/>
  <c r="I102" i="9" l="1"/>
  <c r="I103" i="9"/>
  <c r="I104" i="9"/>
  <c r="I105" i="9"/>
  <c r="I106" i="9"/>
  <c r="I111" i="9"/>
  <c r="I42" i="9"/>
  <c r="I43" i="9" l="1"/>
  <c r="I98" i="9" l="1"/>
  <c r="I14" i="9"/>
  <c r="C14" i="9"/>
  <c r="I48" i="9"/>
  <c r="I45" i="9"/>
  <c r="I44" i="9"/>
  <c r="I47" i="9"/>
  <c r="I41" i="9"/>
  <c r="A41" i="9"/>
  <c r="A42" i="9" s="1"/>
  <c r="A43" i="9" l="1"/>
  <c r="A47" i="9" s="1"/>
  <c r="I89" i="9"/>
  <c r="I91" i="9"/>
  <c r="I92" i="9"/>
  <c r="I40" i="9"/>
  <c r="I38" i="9"/>
  <c r="I39" i="9"/>
  <c r="I77" i="9"/>
  <c r="I78" i="9"/>
  <c r="I79" i="9"/>
  <c r="I80" i="9"/>
  <c r="I74" i="9"/>
  <c r="I76" i="9"/>
  <c r="I20" i="9"/>
  <c r="I21" i="9"/>
  <c r="I22" i="9"/>
  <c r="I23" i="9"/>
  <c r="I75" i="9"/>
  <c r="I18" i="9"/>
  <c r="I19" i="9"/>
  <c r="I17" i="9"/>
  <c r="I16" i="9"/>
  <c r="I15" i="9"/>
  <c r="I13" i="9"/>
  <c r="I121" i="9"/>
  <c r="I84" i="9"/>
  <c r="I88" i="9"/>
  <c r="I101" i="9"/>
  <c r="I100" i="9"/>
  <c r="I97" i="9"/>
  <c r="I53" i="9"/>
  <c r="I114" i="9"/>
  <c r="I115" i="9"/>
  <c r="I113" i="9"/>
  <c r="I112" i="9"/>
  <c r="I110" i="9"/>
  <c r="I62" i="9"/>
  <c r="I61" i="9"/>
  <c r="I60" i="9"/>
  <c r="I59" i="9"/>
  <c r="I58" i="9"/>
  <c r="I57" i="9"/>
  <c r="I56" i="9"/>
  <c r="I55" i="9"/>
  <c r="A44" i="9" l="1"/>
  <c r="A48" i="9"/>
  <c r="A49" i="9" s="1"/>
  <c r="A102" i="9"/>
  <c r="I94" i="9"/>
  <c r="A93" i="9"/>
  <c r="A110" i="9"/>
  <c r="A111" i="9" l="1"/>
  <c r="A114" i="9" s="1"/>
  <c r="I12" i="9" l="1"/>
  <c r="I99" i="9"/>
  <c r="I109" i="9"/>
  <c r="I71" i="9" l="1"/>
  <c r="I72" i="9"/>
  <c r="I108" i="9"/>
  <c r="I107" i="9"/>
  <c r="I96" i="9"/>
  <c r="I37" i="9"/>
  <c r="I52" i="9"/>
  <c r="I51" i="9"/>
  <c r="I50" i="9"/>
  <c r="I35" i="9"/>
  <c r="I36" i="9"/>
  <c r="I34" i="9"/>
  <c r="I33" i="9"/>
  <c r="I26" i="9"/>
  <c r="I25" i="9"/>
  <c r="I24" i="9"/>
  <c r="I120" i="9"/>
  <c r="A106" i="9" l="1"/>
  <c r="A96" i="9" l="1"/>
  <c r="A116" i="9"/>
  <c r="I116" i="9"/>
  <c r="I81" i="9"/>
  <c r="I68" i="9"/>
  <c r="I67" i="9"/>
  <c r="K6" i="9"/>
  <c r="K5" i="9" s="1"/>
  <c r="A117" i="9" l="1"/>
  <c r="A118" i="9" s="1"/>
  <c r="A119" i="9" s="1"/>
  <c r="A120" i="9" s="1"/>
  <c r="A121" i="9" s="1"/>
  <c r="A97" i="9"/>
  <c r="L6" i="9"/>
  <c r="L7" i="9" s="1"/>
  <c r="K4" i="9"/>
  <c r="K7" i="9"/>
  <c r="A99" i="9" l="1"/>
  <c r="M6" i="9"/>
  <c r="M7" i="9" s="1"/>
  <c r="I93" i="9"/>
  <c r="F9" i="9"/>
  <c r="I9" i="9" s="1"/>
  <c r="I73" i="9"/>
  <c r="I54" i="9"/>
  <c r="I49" i="9"/>
  <c r="N6" i="9" l="1"/>
  <c r="O6" i="9" l="1"/>
  <c r="P6" i="9" l="1"/>
  <c r="Q6" i="9" l="1"/>
  <c r="R6" i="9" l="1"/>
  <c r="N7" i="9"/>
  <c r="S6" i="9" l="1"/>
  <c r="O7" i="9"/>
  <c r="T6" i="9" l="1"/>
  <c r="P7" i="9"/>
  <c r="U6" i="9" l="1"/>
  <c r="Q7" i="9"/>
  <c r="V6" i="9" l="1"/>
  <c r="R7" i="9"/>
  <c r="R5" i="9"/>
  <c r="R4" i="9"/>
  <c r="W6" i="9" l="1"/>
  <c r="S7" i="9"/>
  <c r="X6" i="9" l="1"/>
  <c r="T7" i="9"/>
  <c r="Y6" i="9" l="1"/>
  <c r="U7" i="9"/>
  <c r="Z6" i="9" l="1"/>
  <c r="V7" i="9"/>
  <c r="AA6" i="9" l="1"/>
  <c r="X7" i="9"/>
  <c r="W7" i="9"/>
  <c r="AB6" i="9" l="1"/>
  <c r="Y5" i="9"/>
  <c r="Y4" i="9"/>
  <c r="Y7" i="9"/>
  <c r="AC6" i="9" l="1"/>
  <c r="Z7" i="9"/>
  <c r="AD6" i="9" l="1"/>
  <c r="AA7" i="9"/>
  <c r="AE6" i="9" l="1"/>
  <c r="AB7" i="9"/>
  <c r="AF6" i="9" l="1"/>
  <c r="AC7" i="9"/>
  <c r="AG6" i="9" l="1"/>
  <c r="AD7" i="9"/>
  <c r="AH6" i="9" l="1"/>
  <c r="AE7" i="9"/>
  <c r="AI6" i="9" l="1"/>
  <c r="AF4" i="9"/>
  <c r="AF7" i="9"/>
  <c r="AF5" i="9"/>
  <c r="AJ6" i="9" l="1"/>
  <c r="AG7" i="9"/>
  <c r="AK6" i="9" l="1"/>
  <c r="AH7" i="9"/>
  <c r="AL6" i="9" l="1"/>
  <c r="AI7" i="9"/>
  <c r="AM6" i="9" l="1"/>
  <c r="AJ7" i="9"/>
  <c r="AN6" i="9" l="1"/>
  <c r="AK7" i="9"/>
  <c r="AO6" i="9" l="1"/>
  <c r="AL7" i="9"/>
  <c r="AP6" i="9" l="1"/>
  <c r="AM7" i="9"/>
  <c r="AM5" i="9"/>
  <c r="AM4" i="9"/>
  <c r="AQ6" i="9" l="1"/>
  <c r="AN7" i="9"/>
  <c r="AR6" i="9" l="1"/>
  <c r="AO7" i="9"/>
  <c r="AS6" i="9" l="1"/>
  <c r="AP7" i="9"/>
  <c r="AT6" i="9" l="1"/>
  <c r="AQ7" i="9"/>
  <c r="AU6" i="9" l="1"/>
  <c r="AR7" i="9"/>
  <c r="AV6" i="9" l="1"/>
  <c r="AS7" i="9"/>
  <c r="AW6" i="9" l="1"/>
  <c r="AT7" i="9"/>
  <c r="AT5" i="9"/>
  <c r="AT4" i="9"/>
  <c r="AX6" i="9" l="1"/>
  <c r="AU7" i="9"/>
  <c r="AY6" i="9" l="1"/>
  <c r="AV7" i="9"/>
  <c r="AZ6" i="9" l="1"/>
  <c r="AW7" i="9"/>
  <c r="BA6" i="9" l="1"/>
  <c r="AX7" i="9"/>
  <c r="BB6" i="9" l="1"/>
  <c r="AY7" i="9"/>
  <c r="BC6" i="9" l="1"/>
  <c r="AZ7" i="9"/>
  <c r="BD6" i="9" l="1"/>
  <c r="BA5" i="9"/>
  <c r="BA4" i="9"/>
  <c r="BA7" i="9"/>
  <c r="BE6" i="9" l="1"/>
  <c r="BB7" i="9"/>
  <c r="BF6" i="9" l="1"/>
  <c r="BC7" i="9"/>
  <c r="BG6" i="9" l="1"/>
  <c r="BD7" i="9"/>
  <c r="BH6" i="9" l="1"/>
  <c r="BE7" i="9"/>
  <c r="BI6" i="9" l="1"/>
  <c r="BF7" i="9"/>
  <c r="BJ6" i="9" l="1"/>
  <c r="BG7" i="9"/>
  <c r="BK6" i="9" l="1"/>
  <c r="BH4" i="9"/>
  <c r="BH7" i="9"/>
  <c r="BH5" i="9"/>
  <c r="BL6" i="9" l="1"/>
  <c r="BI7" i="9"/>
  <c r="BM6" i="9" l="1"/>
  <c r="BJ7" i="9"/>
  <c r="BN6" i="9" l="1"/>
  <c r="BO6" i="9" s="1"/>
  <c r="BK7" i="9"/>
  <c r="BO4" i="9" l="1"/>
  <c r="BP6" i="9"/>
  <c r="BO5" i="9"/>
  <c r="BO7" i="9"/>
  <c r="BL7" i="9"/>
  <c r="BP7" i="9" l="1"/>
  <c r="BQ6" i="9"/>
  <c r="BM7" i="9"/>
  <c r="BQ7" i="9" l="1"/>
  <c r="BR6" i="9"/>
  <c r="BN7" i="9"/>
  <c r="BR7" i="9" l="1"/>
  <c r="BS6" i="9"/>
  <c r="BS7" i="9" l="1"/>
  <c r="BT6" i="9"/>
  <c r="BT7" i="9" l="1"/>
  <c r="BU6" i="9"/>
  <c r="BU7" i="9" l="1"/>
  <c r="BV6" i="9"/>
  <c r="A24" i="9" l="1"/>
  <c r="A25" i="9" s="1"/>
  <c r="A26" i="9" s="1"/>
  <c r="A34" i="9"/>
  <c r="BV4" i="9"/>
  <c r="BW6" i="9"/>
  <c r="BV7" i="9"/>
  <c r="BV5" i="9"/>
  <c r="A35" i="9" l="1"/>
  <c r="BX6" i="9"/>
  <c r="BW7" i="9"/>
  <c r="A36" i="9" l="1"/>
  <c r="BY6" i="9"/>
  <c r="BX7" i="9"/>
  <c r="A37" i="9" l="1"/>
  <c r="BY7" i="9"/>
  <c r="BZ6" i="9"/>
  <c r="A50" i="9" l="1"/>
  <c r="A53" i="9"/>
  <c r="A54" i="9" s="1"/>
  <c r="A55" i="9" s="1"/>
  <c r="A63" i="9"/>
  <c r="A67" i="9" s="1"/>
  <c r="A68" i="9" s="1"/>
  <c r="A69" i="9" s="1"/>
  <c r="A70" i="9" s="1"/>
  <c r="A73" i="9" s="1"/>
  <c r="A74" i="9" s="1"/>
  <c r="CA6" i="9"/>
  <c r="BZ7" i="9"/>
  <c r="A77" i="9" l="1"/>
  <c r="A78" i="9" s="1"/>
  <c r="CB6" i="9"/>
  <c r="CA7" i="9"/>
  <c r="A79" i="9" l="1"/>
  <c r="CC6" i="9"/>
  <c r="CB7" i="9"/>
  <c r="A80" i="9" l="1"/>
  <c r="A81" i="9" s="1"/>
  <c r="A82" i="9" s="1"/>
  <c r="CC5" i="9"/>
  <c r="CC4" i="9"/>
  <c r="CD6" i="9"/>
  <c r="CC7" i="9"/>
  <c r="CE6" i="9" l="1"/>
  <c r="CD7" i="9"/>
  <c r="CF6" i="9" l="1"/>
  <c r="CE7" i="9"/>
  <c r="CG6" i="9" l="1"/>
  <c r="CF7" i="9"/>
  <c r="CG7" i="9" l="1"/>
  <c r="CH6" i="9"/>
  <c r="CI6" i="9" l="1"/>
  <c r="CI7" i="9" s="1"/>
  <c r="CH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</commentList>
</comments>
</file>

<file path=xl/sharedStrings.xml><?xml version="1.0" encoding="utf-8"?>
<sst xmlns="http://schemas.openxmlformats.org/spreadsheetml/2006/main" count="383" uniqueCount="228">
  <si>
    <t>PREDECESSOR</t>
  </si>
  <si>
    <t xml:space="preserve">Display Week </t>
  </si>
  <si>
    <t>day</t>
    <phoneticPr fontId="3" type="noConversion"/>
  </si>
  <si>
    <t>嚴重特殊傳染性肺炎應變(COVID-19)</t>
    <phoneticPr fontId="3" type="noConversion"/>
  </si>
  <si>
    <t>成立醫院疫情中心</t>
    <phoneticPr fontId="3" type="noConversion"/>
  </si>
  <si>
    <t>秘書室</t>
    <phoneticPr fontId="3" type="noConversion"/>
  </si>
  <si>
    <t>每日疫情會議</t>
    <phoneticPr fontId="3" type="noConversion"/>
  </si>
  <si>
    <t>秘書室</t>
    <phoneticPr fontId="3" type="noConversion"/>
  </si>
  <si>
    <t>負責人</t>
    <phoneticPr fontId="3" type="noConversion"/>
  </si>
  <si>
    <t>急診部</t>
    <phoneticPr fontId="3" type="noConversion"/>
  </si>
  <si>
    <t>工作</t>
    <phoneticPr fontId="3" type="noConversion"/>
  </si>
  <si>
    <t>開始時間</t>
    <phoneticPr fontId="3" type="noConversion"/>
  </si>
  <si>
    <t>完成時間</t>
    <phoneticPr fontId="3" type="noConversion"/>
  </si>
  <si>
    <t>天數</t>
    <phoneticPr fontId="3" type="noConversion"/>
  </si>
  <si>
    <t xml:space="preserve">完成% </t>
    <phoneticPr fontId="3" type="noConversion"/>
  </si>
  <si>
    <t>工作天</t>
    <phoneticPr fontId="3" type="noConversion"/>
  </si>
  <si>
    <t>項目</t>
    <phoneticPr fontId="3" type="noConversion"/>
  </si>
  <si>
    <t>除夕</t>
    <phoneticPr fontId="3" type="noConversion"/>
  </si>
  <si>
    <t>總務室</t>
  </si>
  <si>
    <t>總務室</t>
    <phoneticPr fontId="3" type="noConversion"/>
  </si>
  <si>
    <t>總務室</t>
    <phoneticPr fontId="3" type="noConversion"/>
  </si>
  <si>
    <t>總務室、工務室</t>
    <phoneticPr fontId="3" type="noConversion"/>
  </si>
  <si>
    <t>總務室</t>
    <phoneticPr fontId="3" type="noConversion"/>
  </si>
  <si>
    <t>總務室/清潔外包</t>
    <phoneticPr fontId="3" type="noConversion"/>
  </si>
  <si>
    <t>開始日期</t>
    <phoneticPr fontId="3" type="noConversion"/>
  </si>
  <si>
    <t>指揮官</t>
    <phoneticPr fontId="3" type="noConversion"/>
  </si>
  <si>
    <t>3.1.1</t>
    <phoneticPr fontId="3" type="noConversion"/>
  </si>
  <si>
    <t>3.1.2</t>
    <phoneticPr fontId="3" type="noConversion"/>
  </si>
  <si>
    <t>【統計】急診疑似個案每日登錄</t>
    <phoneticPr fontId="3" type="noConversion"/>
  </si>
  <si>
    <t>開會次數</t>
    <phoneticPr fontId="3" type="noConversion"/>
  </si>
  <si>
    <t>【動線】設立急診TOCC篩檢站</t>
    <phoneticPr fontId="3" type="noConversion"/>
  </si>
  <si>
    <t>【設備】增設防疫相關設備</t>
    <phoneticPr fontId="3" type="noConversion"/>
  </si>
  <si>
    <t>【流程】健保卡查詢旅遊史</t>
    <phoneticPr fontId="3" type="noConversion"/>
  </si>
  <si>
    <t>【人員】員工發燒通報</t>
    <phoneticPr fontId="3" type="noConversion"/>
  </si>
  <si>
    <t>感染管制中心</t>
    <phoneticPr fontId="3" type="noConversion"/>
  </si>
  <si>
    <t>【物資】防疫物資倉儲管理</t>
    <phoneticPr fontId="3" type="noConversion"/>
  </si>
  <si>
    <t>總務室、工務室</t>
    <phoneticPr fontId="3" type="noConversion"/>
  </si>
  <si>
    <t>醫療事務室梁珮珮(3709)</t>
    <phoneticPr fontId="3" type="noConversion"/>
  </si>
  <si>
    <t>5.3.1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</si>
  <si>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傳送外包人員</t>
    </r>
    <phoneticPr fontId="3" type="noConversion"/>
  </si>
  <si>
    <t>5.3.2</t>
    <phoneticPr fontId="3" type="noConversion"/>
  </si>
  <si>
    <t>醫院人員進入院區管制</t>
    <phoneticPr fontId="3" type="noConversion"/>
  </si>
  <si>
    <t>醫療儀器設備管理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</si>
  <si>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洗腎室陪病規範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</si>
  <si>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一般病房探陪病規範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</si>
  <si>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成人及兒童加護病房探病規範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</si>
  <si>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設立急診隔離廁所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</si>
  <si>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增購急診TOCC保暖設備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</si>
  <si>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增設急診帳篷保暖設備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</si>
  <si>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增購紅外線體溫偵測儀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</si>
  <si>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增購採檢防護設備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</si>
  <si>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增購急診隔離貨櫃</t>
    </r>
    <phoneticPr fontId="3" type="noConversion"/>
  </si>
  <si>
    <t>人員自主健康管理</t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</si>
  <si>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急診查詢健保卡旅遊史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</si>
  <si>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charset val="136"/>
        <scheme val="minor"/>
      </rPr>
      <t>門診病人</t>
    </r>
    <r>
      <rPr>
        <sz val="9"/>
        <rFont val="微軟正黑體"/>
        <family val="2"/>
        <scheme val="minor"/>
      </rPr>
      <t>查詢健保卡旅遊史</t>
    </r>
    <phoneticPr fontId="3" type="noConversion"/>
  </si>
  <si>
    <t>收治疑似/確診個案因應</t>
    <phoneticPr fontId="3" type="noConversion"/>
  </si>
  <si>
    <t>【政策】醫院徵收及病房清空計畫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</si>
  <si>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【政策】</t>
    </r>
    <r>
      <rPr>
        <sz val="9"/>
        <color rgb="FF000000"/>
        <rFont val="微軟正黑體"/>
        <family val="2"/>
        <scheme val="minor"/>
      </rPr>
      <t>醫院徵收清空計劃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</si>
  <si>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【政策】</t>
    </r>
    <r>
      <rPr>
        <sz val="9"/>
        <color rgb="FF000000"/>
        <rFont val="微軟正黑體"/>
        <family val="2"/>
        <scheme val="minor"/>
      </rPr>
      <t>病房清空演練計畫</t>
    </r>
    <phoneticPr fontId="3" type="noConversion"/>
  </si>
  <si>
    <t>急診管理</t>
  </si>
  <si>
    <t>【流程】醫院發燒檢測</t>
    <phoneticPr fontId="3" type="noConversion"/>
  </si>
  <si>
    <t>【流程】員工防疫請假規範</t>
    <phoneticPr fontId="3" type="noConversion"/>
  </si>
  <si>
    <t>人事室</t>
    <phoneticPr fontId="3" type="noConversion"/>
  </si>
  <si>
    <t>4.2.1</t>
    <phoneticPr fontId="3" type="noConversion"/>
  </si>
  <si>
    <t>4.2.2</t>
    <phoneticPr fontId="3" type="noConversion"/>
  </si>
  <si>
    <t>4.2.3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</si>
  <si>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增購額溫槍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</si>
  <si>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調度耳溫槍(廠商)</t>
    </r>
    <phoneticPr fontId="3" type="noConversion"/>
  </si>
  <si>
    <t>【設備】機電設備檢查</t>
    <phoneticPr fontId="3" type="noConversion"/>
  </si>
  <si>
    <t>4.1.1</t>
    <phoneticPr fontId="3" type="noConversion"/>
  </si>
  <si>
    <t>4.1.2</t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</si>
  <si>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給水設備</t>
    </r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</si>
  <si>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氣體設備(氧氣、氮氣、空氣、真空)</t>
    </r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</si>
  <si>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空調設備</t>
    </r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</si>
  <si>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升降設備</t>
    </r>
    <phoneticPr fontId="3" type="noConversion"/>
  </si>
  <si>
    <t>4.1.3</t>
  </si>
  <si>
    <t>4.1.4</t>
  </si>
  <si>
    <t>4.1.5</t>
  </si>
  <si>
    <t>4.1.6</t>
  </si>
  <si>
    <t>4.1.7</t>
  </si>
  <si>
    <r>
      <t>【設備】</t>
    </r>
    <r>
      <rPr>
        <sz val="9"/>
        <rFont val="微軟正黑體"/>
        <family val="2"/>
        <charset val="136"/>
        <scheme val="minor"/>
      </rPr>
      <t>鍋爐設備(含熱水系統)</t>
    </r>
    <phoneticPr fontId="3" type="noConversion"/>
  </si>
  <si>
    <t>【設備】增購體溫測量設備</t>
    <phoneticPr fontId="3" type="noConversion"/>
  </si>
  <si>
    <t>總務室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</si>
  <si>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清潔外包人員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</si>
  <si>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color rgb="FF000000"/>
        <rFont val="微軟正黑體"/>
        <family val="2"/>
        <scheme val="minor"/>
      </rPr>
      <t>進入醫院民眾健保卡查詢旅遊史</t>
    </r>
    <phoneticPr fontId="3" type="noConversion"/>
  </si>
  <si>
    <t>【人員】探陪病訪客管制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</si>
  <si>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護理師分艙排班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</si>
  <si>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專科護理師屬地排班</t>
    </r>
    <phoneticPr fontId="3" type="noConversion"/>
  </si>
  <si>
    <t>總務室</t>
    <phoneticPr fontId="3" type="noConversion"/>
  </si>
  <si>
    <t>【人員】醫護人員分組排班</t>
    <phoneticPr fontId="3" type="noConversion"/>
  </si>
  <si>
    <t>總務室</t>
    <phoneticPr fontId="3" type="noConversion"/>
  </si>
  <si>
    <t>護理部</t>
    <phoneticPr fontId="3" type="noConversion"/>
  </si>
  <si>
    <t>護理部 各護理長</t>
    <phoneticPr fontId="3" type="noConversion"/>
  </si>
  <si>
    <t>護理部 NP護理長</t>
    <phoneticPr fontId="3" type="noConversion"/>
  </si>
  <si>
    <t>【人員】外包人員分組排班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</si>
  <si>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【人員】</t>
    </r>
    <r>
      <rPr>
        <sz val="9"/>
        <rFont val="微軟正黑體"/>
        <family val="2"/>
        <scheme val="minor"/>
      </rPr>
      <t>清潔、傳送分組排班</t>
    </r>
    <phoneticPr fontId="3" type="noConversion"/>
  </si>
  <si>
    <t>各單位收治因應</t>
    <phoneticPr fontId="3" type="noConversion"/>
  </si>
  <si>
    <t>7.1.1</t>
    <phoneticPr fontId="3" type="noConversion"/>
  </si>
  <si>
    <t>7.1.1.1</t>
    <phoneticPr fontId="3" type="noConversion"/>
  </si>
  <si>
    <r>
      <rPr>
        <sz val="9"/>
        <color theme="9" tint="0.59999389629810485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負壓隔離病房</t>
    </r>
    <phoneticPr fontId="3" type="noConversion"/>
  </si>
  <si>
    <r>
      <rPr>
        <sz val="9"/>
        <color theme="9" tint="0.59999389629810485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加護病房</t>
    </r>
    <phoneticPr fontId="3" type="noConversion"/>
  </si>
  <si>
    <t>7.1.2</t>
    <phoneticPr fontId="3" type="noConversion"/>
  </si>
  <si>
    <r>
      <rPr>
        <sz val="9"/>
        <color theme="9" tint="0.59999389629810485"/>
        <rFont val="微軟正黑體"/>
        <family val="2"/>
        <charset val="136"/>
        <scheme val="minor"/>
      </rPr>
      <t>【流程】</t>
    </r>
    <r>
      <rPr>
        <sz val="9"/>
        <color rgb="FF000000"/>
        <rFont val="微軟正黑體"/>
        <family val="2"/>
        <scheme val="minor"/>
      </rPr>
      <t>產兒照護</t>
    </r>
    <phoneticPr fontId="3" type="noConversion"/>
  </si>
  <si>
    <t>7.1.3</t>
    <phoneticPr fontId="3" type="noConversion"/>
  </si>
  <si>
    <t>7.1.2.1</t>
    <phoneticPr fontId="3" type="noConversion"/>
  </si>
  <si>
    <t>7.1.2.2</t>
    <phoneticPr fontId="3" type="noConversion"/>
  </si>
  <si>
    <t>【流程】TOCC篩檢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</si>
  <si>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【設備】</t>
    </r>
    <r>
      <rPr>
        <sz val="9"/>
        <rFont val="微軟正黑體"/>
        <family val="2"/>
        <scheme val="minor"/>
      </rPr>
      <t>設立急診隔離帳篷</t>
    </r>
    <phoneticPr fontId="3" type="noConversion"/>
  </si>
  <si>
    <t>【動線】出入口管制</t>
    <phoneticPr fontId="3" type="noConversion"/>
  </si>
  <si>
    <t>7.1.1.2</t>
  </si>
  <si>
    <t>【流程】插管藥品準備</t>
    <phoneticPr fontId="3" type="noConversion"/>
  </si>
  <si>
    <t>7.1.1.3</t>
  </si>
  <si>
    <t>【流程】啟動通訊醫療</t>
    <phoneticPr fontId="3" type="noConversion"/>
  </si>
  <si>
    <t>【流程】檢查室/健檢中心</t>
    <phoneticPr fontId="3" type="noConversion"/>
  </si>
  <si>
    <t>【流程】門診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</si>
  <si>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類流感門診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</si>
  <si>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夜診/週六診休診案</t>
    </r>
    <phoneticPr fontId="3" type="noConversion"/>
  </si>
  <si>
    <t>防疫物資管理</t>
  </si>
  <si>
    <t>防疫物資管理</t>
    <phoneticPr fontId="3" type="noConversion"/>
  </si>
  <si>
    <t>醫療儀器設備管理</t>
  </si>
  <si>
    <t>人員自主健康管理</t>
    <phoneticPr fontId="3" type="noConversion"/>
  </si>
  <si>
    <t>外包管理</t>
    <phoneticPr fontId="3" type="noConversion"/>
  </si>
  <si>
    <t>外包管理</t>
    <phoneticPr fontId="3" type="noConversion"/>
  </si>
  <si>
    <t>收治疑似/確診個案因應</t>
    <phoneticPr fontId="3" type="noConversion"/>
  </si>
  <si>
    <t>醫院人員進入院區管制</t>
    <phoneticPr fontId="3" type="noConversion"/>
  </si>
  <si>
    <t>人員分組排班</t>
    <phoneticPr fontId="3" type="noConversion"/>
  </si>
  <si>
    <t>人員分組排班</t>
    <phoneticPr fontId="3" type="noConversion"/>
  </si>
  <si>
    <t>民眾教育、網頁公告</t>
    <phoneticPr fontId="3" type="noConversion"/>
  </si>
  <si>
    <t>民眾教育、網頁公告</t>
    <phoneticPr fontId="3" type="noConversion"/>
  </si>
  <si>
    <t>感染管制中心</t>
    <phoneticPr fontId="3" type="noConversion"/>
  </si>
  <si>
    <t>總務室、護理部</t>
    <phoneticPr fontId="3" type="noConversion"/>
  </si>
  <si>
    <t>6.1.1</t>
    <phoneticPr fontId="3" type="noConversion"/>
  </si>
  <si>
    <t>總務室</t>
    <phoneticPr fontId="3" type="noConversion"/>
  </si>
  <si>
    <t>總務室</t>
    <phoneticPr fontId="3" type="noConversion"/>
  </si>
  <si>
    <t>總務室</t>
    <phoneticPr fontId="3" type="noConversion"/>
  </si>
  <si>
    <t>各科室</t>
    <phoneticPr fontId="3" type="noConversion"/>
  </si>
  <si>
    <t>秘書室</t>
    <phoneticPr fontId="3" type="noConversion"/>
  </si>
  <si>
    <t>顧客抱怨</t>
    <phoneticPr fontId="3" type="noConversion"/>
  </si>
  <si>
    <t>【管理】外包清潔管理</t>
    <phoneticPr fontId="3" type="noConversion"/>
  </si>
  <si>
    <t>總務室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</si>
  <si>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【管理】</t>
    </r>
    <r>
      <rPr>
        <sz val="9"/>
        <rFont val="微軟正黑體"/>
        <family val="2"/>
        <scheme val="minor"/>
      </rPr>
      <t>急診發燒篩檢站清潔</t>
    </r>
    <phoneticPr fontId="3" type="noConversion"/>
  </si>
  <si>
    <t>【管理】被服管理</t>
    <phoneticPr fontId="3" type="noConversion"/>
  </si>
  <si>
    <t>【管理】清潔外包管理</t>
    <phoneticPr fontId="3" type="noConversion"/>
  </si>
  <si>
    <t>【管理】商店街管理</t>
    <phoneticPr fontId="3" type="noConversion"/>
  </si>
  <si>
    <t>【管理】按摩小站管理</t>
    <phoneticPr fontId="3" type="noConversion"/>
  </si>
  <si>
    <t>【管理】傳送管理</t>
    <phoneticPr fontId="3" type="noConversion"/>
  </si>
  <si>
    <t>【動線】急診動線規劃</t>
    <phoneticPr fontId="3" type="noConversion"/>
  </si>
  <si>
    <t>【統計】疑似/確診個案登陸</t>
    <phoneticPr fontId="3" type="noConversion"/>
  </si>
  <si>
    <t>【設備】採購簡易監視設備</t>
    <phoneticPr fontId="3" type="noConversion"/>
  </si>
  <si>
    <t>【流程】重症個案收治入住順序</t>
    <phoneticPr fontId="3" type="noConversion"/>
  </si>
  <si>
    <t>建立群組「2019-nCoV」</t>
    <phoneticPr fontId="3" type="noConversion"/>
  </si>
  <si>
    <t>建立群組「2019-nCoV」</t>
    <phoneticPr fontId="3" type="noConversion"/>
  </si>
  <si>
    <t>急診管理</t>
    <phoneticPr fontId="3" type="noConversion"/>
  </si>
  <si>
    <t>門診管理</t>
    <phoneticPr fontId="3" type="noConversion"/>
  </si>
  <si>
    <t>1.2.1</t>
  </si>
  <si>
    <t>1.2.2</t>
  </si>
  <si>
    <t>1.2.3</t>
  </si>
  <si>
    <t>1.2.4</t>
  </si>
  <si>
    <t>1.2.5</t>
  </si>
  <si>
    <t>1.2.6</t>
  </si>
  <si>
    <t>1.2.7</t>
  </si>
  <si>
    <t>1.6.1</t>
    <phoneticPr fontId="3" type="noConversion"/>
  </si>
  <si>
    <t>1.6.2</t>
    <phoneticPr fontId="3" type="noConversion"/>
  </si>
  <si>
    <t>1.6.3</t>
    <phoneticPr fontId="3" type="noConversion"/>
  </si>
  <si>
    <t>門診管理</t>
    <phoneticPr fontId="3" type="noConversion"/>
  </si>
  <si>
    <t>醫療事務室、護理部</t>
    <phoneticPr fontId="3" type="noConversion"/>
  </si>
  <si>
    <t>藥劑部、護理部</t>
    <phoneticPr fontId="3" type="noConversion"/>
  </si>
  <si>
    <t>工務室、資訊室</t>
    <phoneticPr fontId="3" type="noConversion"/>
  </si>
  <si>
    <t>急診部、護理部</t>
    <phoneticPr fontId="3" type="noConversion"/>
  </si>
  <si>
    <t>護理部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</si>
  <si>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【動線】</t>
    </r>
    <r>
      <rPr>
        <sz val="9"/>
        <rFont val="微軟正黑體"/>
        <family val="2"/>
        <scheme val="minor"/>
      </rPr>
      <t>急診RFID門禁管制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</si>
  <si>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【動線】</t>
    </r>
    <r>
      <rPr>
        <sz val="9"/>
        <rFont val="微軟正黑體"/>
        <family val="2"/>
        <scheme val="minor"/>
      </rPr>
      <t>出院領藥動線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</si>
  <si>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【動線】</t>
    </r>
    <r>
      <rPr>
        <sz val="9"/>
        <rFont val="微軟正黑體"/>
        <family val="2"/>
        <scheme val="minor"/>
      </rPr>
      <t>出院批價動線異動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</si>
  <si>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【動線】</t>
    </r>
    <r>
      <rPr>
        <sz val="9"/>
        <rFont val="微軟正黑體"/>
        <family val="2"/>
        <scheme val="minor"/>
      </rPr>
      <t>正門口出入動線分流管制</t>
    </r>
    <phoneticPr fontId="3" type="noConversion"/>
  </si>
  <si>
    <t>【動線】門診疑似個案就醫動線</t>
  </si>
  <si>
    <t>門診部</t>
  </si>
  <si>
    <r>
      <t>【流程】門診病人</t>
    </r>
    <r>
      <rPr>
        <sz val="9"/>
        <rFont val="微軟正黑體"/>
        <family val="2"/>
        <scheme val="minor"/>
      </rPr>
      <t>查詢健保卡旅遊史</t>
    </r>
    <phoneticPr fontId="3" type="noConversion"/>
  </si>
  <si>
    <t>2.3.1</t>
    <phoneticPr fontId="3" type="noConversion"/>
  </si>
  <si>
    <t>2.3.2</t>
    <phoneticPr fontId="3" type="noConversion"/>
  </si>
  <si>
    <t>政府政策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</si>
  <si>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急診發燒檢測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</si>
  <si>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【流程】</t>
    </r>
    <r>
      <rPr>
        <sz val="9"/>
        <rFont val="微軟正黑體"/>
        <family val="2"/>
        <scheme val="minor"/>
      </rPr>
      <t>醫院出入門口發燒檢測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</si>
  <si>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【物資】</t>
    </r>
    <r>
      <rPr>
        <sz val="9"/>
        <rFont val="微軟正黑體"/>
        <family val="2"/>
        <scheme val="minor"/>
      </rPr>
      <t>口罩領用規範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</si>
  <si>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【物資】</t>
    </r>
    <r>
      <rPr>
        <sz val="9"/>
        <rFont val="微軟正黑體"/>
        <family val="2"/>
        <scheme val="minor"/>
      </rPr>
      <t>病人及陪病者口罩發放</t>
    </r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</si>
  <si>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【物資】</t>
    </r>
    <r>
      <rPr>
        <sz val="9"/>
        <rFont val="微軟正黑體"/>
        <family val="2"/>
        <scheme val="minor"/>
      </rPr>
      <t xml:space="preserve"> N95口罩單位使用規範</t>
    </r>
    <phoneticPr fontId="3" type="noConversion"/>
  </si>
  <si>
    <r>
      <rPr>
        <sz val="10"/>
        <rFont val="微軟正黑體"/>
        <family val="2"/>
      </rPr>
      <t>民眾教育、網頁公告</t>
    </r>
    <phoneticPr fontId="3" type="noConversion"/>
  </si>
  <si>
    <r>
      <rPr>
        <sz val="10"/>
        <rFont val="微軟正黑體"/>
        <family val="2"/>
      </rPr>
      <t>急診管理</t>
    </r>
    <phoneticPr fontId="3" type="noConversion"/>
  </si>
  <si>
    <r>
      <rPr>
        <sz val="10"/>
        <rFont val="微軟正黑體"/>
        <family val="2"/>
      </rPr>
      <t>門診管理</t>
    </r>
    <phoneticPr fontId="3" type="noConversion"/>
  </si>
  <si>
    <r>
      <rPr>
        <sz val="10"/>
        <rFont val="微軟正黑體"/>
        <family val="2"/>
      </rPr>
      <t>防疫物資管理</t>
    </r>
    <phoneticPr fontId="3" type="noConversion"/>
  </si>
  <si>
    <r>
      <rPr>
        <sz val="10"/>
        <rFont val="微軟正黑體"/>
        <family val="2"/>
      </rPr>
      <t>醫療儀器設備管理</t>
    </r>
    <phoneticPr fontId="3" type="noConversion"/>
  </si>
  <si>
    <r>
      <rPr>
        <sz val="10"/>
        <rFont val="微軟正黑體"/>
        <family val="2"/>
      </rPr>
      <t>人員自主健康管理</t>
    </r>
    <phoneticPr fontId="3" type="noConversion"/>
  </si>
  <si>
    <r>
      <rPr>
        <sz val="10"/>
        <rFont val="微軟正黑體"/>
        <family val="2"/>
      </rPr>
      <t>外包管理</t>
    </r>
    <phoneticPr fontId="3" type="noConversion"/>
  </si>
  <si>
    <r>
      <rPr>
        <sz val="10"/>
        <rFont val="微軟正黑體"/>
        <family val="2"/>
      </rPr>
      <t>收治疑似</t>
    </r>
    <r>
      <rPr>
        <sz val="10"/>
        <rFont val="Arial"/>
        <family val="2"/>
      </rPr>
      <t>/</t>
    </r>
    <r>
      <rPr>
        <sz val="10"/>
        <rFont val="微軟正黑體"/>
        <family val="2"/>
      </rPr>
      <t>確診個案因應</t>
    </r>
    <phoneticPr fontId="3" type="noConversion"/>
  </si>
  <si>
    <r>
      <rPr>
        <sz val="10"/>
        <rFont val="微軟正黑體"/>
        <family val="2"/>
      </rPr>
      <t>醫院人員進入院區管制</t>
    </r>
    <phoneticPr fontId="3" type="noConversion"/>
  </si>
  <si>
    <r>
      <rPr>
        <sz val="10"/>
        <rFont val="微軟正黑體"/>
        <family val="2"/>
      </rPr>
      <t>人員分組排班</t>
    </r>
    <phoneticPr fontId="3" type="noConversion"/>
  </si>
  <si>
    <t>7.2.1</t>
    <phoneticPr fontId="3" type="noConversion"/>
  </si>
  <si>
    <t>7.2.2</t>
    <phoneticPr fontId="3" type="noConversion"/>
  </si>
  <si>
    <t>8.1.2</t>
    <phoneticPr fontId="3" type="noConversion"/>
  </si>
  <si>
    <t>8.2.1</t>
    <phoneticPr fontId="3" type="noConversion"/>
  </si>
  <si>
    <t>8.2.2</t>
    <phoneticPr fontId="3" type="noConversion"/>
  </si>
  <si>
    <t>8.3.1</t>
    <phoneticPr fontId="3" type="noConversion"/>
  </si>
  <si>
    <t>8.3.2</t>
    <phoneticPr fontId="3" type="noConversion"/>
  </si>
  <si>
    <t>8.3.3</t>
    <phoneticPr fontId="3" type="noConversion"/>
  </si>
  <si>
    <t>8.4.1</t>
    <phoneticPr fontId="3" type="noConversion"/>
  </si>
  <si>
    <t>8.4.2</t>
    <phoneticPr fontId="3" type="noConversion"/>
  </si>
  <si>
    <t>8.4.3</t>
    <phoneticPr fontId="3" type="noConversion"/>
  </si>
  <si>
    <t>9.1.1</t>
    <phoneticPr fontId="3" type="noConversion"/>
  </si>
  <si>
    <t>9.1.2</t>
    <phoneticPr fontId="3" type="noConversion"/>
  </si>
  <si>
    <t>9.2.1</t>
    <phoneticPr fontId="3" type="noConversion"/>
  </si>
  <si>
    <t>顧客抱怨</t>
    <phoneticPr fontId="3" type="noConversion"/>
  </si>
  <si>
    <t>顧客抱怨處理</t>
    <phoneticPr fontId="3" type="noConversion"/>
  </si>
  <si>
    <r>
      <rPr>
        <sz val="9"/>
        <color theme="0"/>
        <rFont val="微軟正黑體"/>
        <family val="2"/>
        <charset val="136"/>
        <scheme val="minor"/>
      </rPr>
      <t>【管理】</t>
    </r>
    <r>
      <rPr>
        <sz val="9"/>
        <rFont val="微軟正黑體"/>
        <family val="2"/>
        <scheme val="minor"/>
      </rPr>
      <t>公共區域加強清潔</t>
    </r>
    <phoneticPr fontId="3" type="noConversion"/>
  </si>
  <si>
    <t>【工程】CCU設置隔離病室</t>
    <phoneticPr fontId="3" type="noConversion"/>
  </si>
  <si>
    <t>【設備】採購簡易監視設備</t>
    <phoneticPr fontId="3" type="noConversion"/>
  </si>
  <si>
    <t>【人員】外包人員健康管理</t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</si>
  <si>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電力設備(含發電機、高低壓、UPS)</t>
    </r>
    <phoneticPr fontId="3" type="noConversion"/>
  </si>
  <si>
    <r>
      <t>【設備】</t>
    </r>
    <r>
      <rPr>
        <sz val="9"/>
        <rFont val="微軟正黑體"/>
        <family val="2"/>
        <charset val="136"/>
        <scheme val="minor"/>
      </rPr>
      <t>電信設備</t>
    </r>
    <phoneticPr fontId="3" type="noConversion"/>
  </si>
  <si>
    <t>醫院</t>
    <phoneticPr fontId="3" type="noConversion"/>
  </si>
  <si>
    <t>院長</t>
    <phoneticPr fontId="3" type="noConversion"/>
  </si>
  <si>
    <t>工務室  主任</t>
    <phoneticPr fontId="3" type="noConversion"/>
  </si>
  <si>
    <t>急診醫學部  主任</t>
    <phoneticPr fontId="3" type="noConversion"/>
  </si>
  <si>
    <t>總務室  主任</t>
    <phoneticPr fontId="3" type="noConversion"/>
  </si>
  <si>
    <t>品管中心 執行長</t>
    <phoneticPr fontId="3" type="noConversion"/>
  </si>
  <si>
    <t>感染管制中心 主任</t>
    <phoneticPr fontId="3" type="noConversion"/>
  </si>
  <si>
    <t>醫務秘書</t>
    <phoneticPr fontId="3" type="noConversion"/>
  </si>
  <si>
    <t>督導長</t>
    <phoneticPr fontId="3" type="noConversion"/>
  </si>
  <si>
    <t>·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</si>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</sst>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/yyyy\ \(dddd\)"/>
    <numFmt numFmtId="177" formatCode="ddd\ m/dd/yy"/>
    <numFmt numFmtId="178" formatCode="d"/>
    <numFmt numFmtId="179" formatCode="d\ mmm\ yyyy"/>
  </numFmts>
  <fonts count="5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微軟正黑體"/>
      <family val="2"/>
      <scheme val="minor"/>
    </font>
    <font>
      <sz val="10"/>
      <name val="微軟正黑體"/>
      <family val="1"/>
      <scheme val="major"/>
    </font>
    <font>
      <sz val="11"/>
      <name val="微軟正黑體"/>
      <family val="1"/>
      <scheme val="major"/>
    </font>
    <font>
      <sz val="10"/>
      <name val="微軟正黑體"/>
      <family val="2"/>
      <scheme val="minor"/>
    </font>
    <font>
      <b/>
      <sz val="11"/>
      <name val="微軟正黑體"/>
      <family val="2"/>
      <scheme val="minor"/>
    </font>
    <font>
      <sz val="9"/>
      <color rgb="FF000000"/>
      <name val="微軟正黑體"/>
      <family val="2"/>
      <scheme val="minor"/>
    </font>
    <font>
      <sz val="8"/>
      <name val="微軟正黑體"/>
      <family val="2"/>
      <scheme val="minor"/>
    </font>
    <font>
      <sz val="11"/>
      <name val="微軟正黑體"/>
      <family val="2"/>
      <scheme val="minor"/>
    </font>
    <font>
      <sz val="14"/>
      <name val="微軟正黑體"/>
      <family val="2"/>
      <scheme val="minor"/>
    </font>
    <font>
      <sz val="14"/>
      <color rgb="FF000000"/>
      <name val="微軟正黑體"/>
      <family val="2"/>
      <scheme val="minor"/>
    </font>
    <font>
      <sz val="10"/>
      <name val="微軟正黑體"/>
      <family val="2"/>
      <scheme val="major"/>
    </font>
    <font>
      <b/>
      <sz val="9"/>
      <name val="微軟正黑體"/>
      <family val="2"/>
      <scheme val="major"/>
    </font>
    <font>
      <b/>
      <sz val="8"/>
      <name val="微軟正黑體"/>
      <family val="2"/>
      <scheme val="major"/>
    </font>
    <font>
      <i/>
      <sz val="8"/>
      <color theme="1" tint="0.34998626667073579"/>
      <name val="Arial"/>
      <family val="2"/>
    </font>
    <font>
      <b/>
      <sz val="16"/>
      <color theme="4" tint="-0.249977111117893"/>
      <name val="微軟正黑體"/>
      <family val="2"/>
      <charset val="136"/>
      <scheme val="major"/>
    </font>
    <font>
      <b/>
      <sz val="9"/>
      <name val="微軟正黑體"/>
      <family val="2"/>
      <charset val="136"/>
      <scheme val="minor"/>
    </font>
    <font>
      <sz val="11"/>
      <name val="微軟正黑體"/>
      <family val="2"/>
      <charset val="136"/>
      <scheme val="minor"/>
    </font>
    <font>
      <sz val="9"/>
      <name val="微軟正黑體"/>
      <family val="2"/>
      <charset val="136"/>
      <scheme val="minor"/>
    </font>
    <font>
      <sz val="14"/>
      <name val="微軟正黑體"/>
      <family val="2"/>
      <charset val="136"/>
      <scheme val="minor"/>
    </font>
    <font>
      <b/>
      <sz val="11"/>
      <name val="微軟正黑體"/>
      <family val="2"/>
      <charset val="136"/>
      <scheme val="minor"/>
    </font>
    <font>
      <sz val="9"/>
      <color theme="1" tint="4.9989318521683403E-2"/>
      <name val="微軟正黑體"/>
      <family val="2"/>
      <charset val="136"/>
      <scheme val="minor"/>
    </font>
    <font>
      <sz val="9"/>
      <color theme="0"/>
      <name val="微軟正黑體"/>
      <family val="2"/>
      <charset val="136"/>
      <scheme val="minor"/>
    </font>
    <font>
      <sz val="9"/>
      <color rgb="FF000000"/>
      <name val="微軟正黑體"/>
      <family val="2"/>
      <charset val="136"/>
      <scheme val="minor"/>
    </font>
    <font>
      <sz val="9"/>
      <color theme="9" tint="0.59999389629810485"/>
      <name val="微軟正黑體"/>
      <family val="2"/>
      <charset val="136"/>
      <scheme val="minor"/>
    </font>
    <font>
      <sz val="11"/>
      <color theme="1"/>
      <name val="微軟正黑體"/>
      <family val="2"/>
      <scheme val="minor"/>
    </font>
    <font>
      <b/>
      <sz val="10"/>
      <color rgb="FFC00000"/>
      <name val="微軟正黑體"/>
      <family val="3"/>
      <charset val="136"/>
      <scheme val="minor"/>
    </font>
    <font>
      <b/>
      <sz val="10"/>
      <color rgb="FFC00000"/>
      <name val="微軟正黑體"/>
      <family val="2"/>
      <charset val="136"/>
      <scheme val="minor"/>
    </font>
    <font>
      <sz val="9"/>
      <color rgb="FFFF0000"/>
      <name val="微軟正黑體"/>
      <family val="2"/>
      <scheme val="minor"/>
    </font>
    <font>
      <sz val="10"/>
      <name val="微軟正黑體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0"/>
  </cellStyleXfs>
  <cellXfs count="132">
    <xf numFmtId="0" fontId="0" fillId="0" borderId="0" xfId="0"/>
    <xf numFmtId="0" fontId="0" fillId="0" borderId="0" xfId="0" applyProtection="1"/>
    <xf numFmtId="0" fontId="0" fillId="20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7" fillId="0" borderId="0" xfId="0" applyNumberFormat="1" applyFont="1" applyAlignment="1" applyProtection="1">
      <protection locked="0"/>
    </xf>
    <xf numFmtId="0" fontId="2" fillId="0" borderId="0" xfId="34" applyAlignment="1" applyProtection="1">
      <alignment horizontal="left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/>
    <xf numFmtId="0" fontId="29" fillId="0" borderId="0" xfId="0" applyNumberFormat="1" applyFont="1" applyFill="1" applyBorder="1" applyProtection="1"/>
    <xf numFmtId="0" fontId="29" fillId="0" borderId="0" xfId="0" applyFont="1" applyProtection="1"/>
    <xf numFmtId="0" fontId="29" fillId="0" borderId="0" xfId="0" applyNumberFormat="1" applyFont="1" applyProtection="1"/>
    <xf numFmtId="0" fontId="30" fillId="0" borderId="0" xfId="0" applyNumberFormat="1" applyFont="1" applyAlignment="1" applyProtection="1">
      <alignment vertical="center"/>
      <protection locked="0"/>
    </xf>
    <xf numFmtId="0" fontId="32" fillId="21" borderId="10" xfId="0" applyNumberFormat="1" applyFont="1" applyFill="1" applyBorder="1" applyAlignment="1" applyProtection="1">
      <alignment horizontal="left" vertical="center"/>
    </xf>
    <xf numFmtId="0" fontId="32" fillId="21" borderId="10" xfId="0" applyFont="1" applyFill="1" applyBorder="1" applyAlignment="1" applyProtection="1">
      <alignment vertical="center"/>
    </xf>
    <xf numFmtId="0" fontId="28" fillId="21" borderId="10" xfId="0" applyFont="1" applyFill="1" applyBorder="1" applyAlignment="1" applyProtection="1">
      <alignment vertical="center"/>
    </xf>
    <xf numFmtId="0" fontId="28" fillId="21" borderId="10" xfId="0" applyNumberFormat="1" applyFont="1" applyFill="1" applyBorder="1" applyAlignment="1" applyProtection="1">
      <alignment horizontal="center" vertical="center"/>
    </xf>
    <xf numFmtId="1" fontId="28" fillId="21" borderId="10" xfId="40" applyNumberFormat="1" applyFont="1" applyFill="1" applyBorder="1" applyAlignment="1" applyProtection="1">
      <alignment horizontal="center" vertical="center"/>
    </xf>
    <xf numFmtId="9" fontId="28" fillId="21" borderId="10" xfId="40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vertical="center"/>
    </xf>
    <xf numFmtId="1" fontId="33" fillId="23" borderId="11" xfId="0" applyNumberFormat="1" applyFont="1" applyFill="1" applyBorder="1" applyAlignment="1" applyProtection="1">
      <alignment horizontal="center" vertical="center"/>
    </xf>
    <xf numFmtId="9" fontId="33" fillId="23" borderId="11" xfId="40" applyFont="1" applyFill="1" applyBorder="1" applyAlignment="1" applyProtection="1">
      <alignment horizontal="center" vertical="center"/>
    </xf>
    <xf numFmtId="1" fontId="33" fillId="0" borderId="11" xfId="0" applyNumberFormat="1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33" fillId="0" borderId="11" xfId="0" quotePrefix="1" applyFont="1" applyFill="1" applyBorder="1" applyAlignment="1" applyProtection="1">
      <alignment horizontal="center" vertical="center"/>
    </xf>
    <xf numFmtId="1" fontId="33" fillId="0" borderId="11" xfId="0" applyNumberFormat="1" applyFont="1" applyFill="1" applyBorder="1" applyAlignment="1" applyProtection="1">
      <alignment horizontal="center" vertical="center"/>
    </xf>
    <xf numFmtId="0" fontId="33" fillId="0" borderId="11" xfId="0" applyFont="1" applyBorder="1" applyAlignment="1" applyProtection="1">
      <alignment vertical="center"/>
    </xf>
    <xf numFmtId="178" fontId="3" fillId="0" borderId="12" xfId="0" applyNumberFormat="1" applyFont="1" applyFill="1" applyBorder="1" applyAlignment="1" applyProtection="1">
      <alignment horizontal="center" vertical="center" shrinkToFit="1"/>
    </xf>
    <xf numFmtId="0" fontId="32" fillId="21" borderId="13" xfId="0" applyNumberFormat="1" applyFont="1" applyFill="1" applyBorder="1" applyAlignment="1" applyProtection="1">
      <alignment horizontal="left" vertical="center"/>
    </xf>
    <xf numFmtId="0" fontId="32" fillId="21" borderId="13" xfId="0" applyFont="1" applyFill="1" applyBorder="1" applyAlignment="1" applyProtection="1">
      <alignment vertical="center"/>
    </xf>
    <xf numFmtId="0" fontId="28" fillId="21" borderId="13" xfId="0" applyFont="1" applyFill="1" applyBorder="1" applyAlignment="1" applyProtection="1">
      <alignment vertical="center"/>
    </xf>
    <xf numFmtId="0" fontId="28" fillId="21" borderId="13" xfId="0" applyNumberFormat="1" applyFont="1" applyFill="1" applyBorder="1" applyAlignment="1" applyProtection="1">
      <alignment horizontal="center" vertical="center"/>
    </xf>
    <xf numFmtId="177" fontId="28" fillId="21" borderId="13" xfId="0" applyNumberFormat="1" applyFont="1" applyFill="1" applyBorder="1" applyAlignment="1" applyProtection="1">
      <alignment horizontal="right" vertical="center"/>
    </xf>
    <xf numFmtId="1" fontId="28" fillId="21" borderId="13" xfId="40" applyNumberFormat="1" applyFont="1" applyFill="1" applyBorder="1" applyAlignment="1" applyProtection="1">
      <alignment horizontal="center" vertical="center"/>
    </xf>
    <xf numFmtId="9" fontId="28" fillId="21" borderId="13" xfId="40" applyFont="1" applyFill="1" applyBorder="1" applyAlignment="1" applyProtection="1">
      <alignment horizontal="center" vertical="center"/>
    </xf>
    <xf numFmtId="1" fontId="28" fillId="21" borderId="13" xfId="0" applyNumberFormat="1" applyFont="1" applyFill="1" applyBorder="1" applyAlignment="1" applyProtection="1">
      <alignment horizontal="center" vertical="center"/>
    </xf>
    <xf numFmtId="178" fontId="3" fillId="0" borderId="15" xfId="0" applyNumberFormat="1" applyFont="1" applyFill="1" applyBorder="1" applyAlignment="1" applyProtection="1">
      <alignment horizontal="center" vertical="center" shrinkToFit="1"/>
    </xf>
    <xf numFmtId="178" fontId="3" fillId="0" borderId="16" xfId="0" applyNumberFormat="1" applyFont="1" applyFill="1" applyBorder="1" applyAlignment="1" applyProtection="1">
      <alignment horizontal="center" vertical="center" shrinkToFit="1"/>
    </xf>
    <xf numFmtId="1" fontId="36" fillId="21" borderId="13" xfId="0" applyNumberFormat="1" applyFont="1" applyFill="1" applyBorder="1" applyAlignment="1" applyProtection="1">
      <alignment horizontal="center" vertical="center"/>
    </xf>
    <xf numFmtId="1" fontId="37" fillId="0" borderId="11" xfId="0" applyNumberFormat="1" applyFont="1" applyBorder="1" applyAlignment="1" applyProtection="1">
      <alignment horizontal="center" vertical="center"/>
    </xf>
    <xf numFmtId="1" fontId="36" fillId="21" borderId="10" xfId="0" applyNumberFormat="1" applyFont="1" applyFill="1" applyBorder="1" applyAlignment="1" applyProtection="1">
      <alignment horizontal="center" vertical="center"/>
    </xf>
    <xf numFmtId="1" fontId="37" fillId="0" borderId="11" xfId="0" applyNumberFormat="1" applyFont="1" applyFill="1" applyBorder="1" applyAlignment="1" applyProtection="1">
      <alignment horizontal="center" vertical="center"/>
    </xf>
    <xf numFmtId="177" fontId="33" fillId="22" borderId="11" xfId="0" applyNumberFormat="1" applyFont="1" applyFill="1" applyBorder="1" applyAlignment="1" applyProtection="1">
      <alignment horizontal="center" vertical="center"/>
    </xf>
    <xf numFmtId="177" fontId="33" fillId="0" borderId="11" xfId="0" applyNumberFormat="1" applyFont="1" applyBorder="1" applyAlignment="1" applyProtection="1">
      <alignment horizontal="center" vertical="center"/>
    </xf>
    <xf numFmtId="0" fontId="28" fillId="21" borderId="13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9" fontId="28" fillId="0" borderId="10" xfId="0" applyNumberFormat="1" applyFont="1" applyFill="1" applyBorder="1" applyAlignment="1" applyProtection="1">
      <alignment horizontal="left" vertical="center"/>
    </xf>
    <xf numFmtId="0" fontId="28" fillId="21" borderId="10" xfId="0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Protection="1"/>
    <xf numFmtId="0" fontId="38" fillId="0" borderId="0" xfId="0" applyFont="1" applyFill="1" applyBorder="1" applyProtection="1"/>
    <xf numFmtId="0" fontId="1" fillId="0" borderId="0" xfId="0" applyFont="1" applyFill="1" applyBorder="1" applyProtection="1"/>
    <xf numFmtId="0" fontId="38" fillId="0" borderId="0" xfId="0" applyFont="1" applyProtection="1"/>
    <xf numFmtId="0" fontId="38" fillId="0" borderId="0" xfId="0" applyFont="1" applyFill="1" applyAlignment="1" applyProtection="1">
      <alignment horizontal="right" vertical="center"/>
    </xf>
    <xf numFmtId="177" fontId="28" fillId="21" borderId="13" xfId="0" applyNumberFormat="1" applyFont="1" applyFill="1" applyBorder="1" applyAlignment="1" applyProtection="1">
      <alignment horizontal="center" vertical="center"/>
    </xf>
    <xf numFmtId="0" fontId="39" fillId="0" borderId="17" xfId="0" applyNumberFormat="1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40" fillId="0" borderId="17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 shrinkToFit="1"/>
    </xf>
    <xf numFmtId="0" fontId="28" fillId="0" borderId="19" xfId="0" applyNumberFormat="1" applyFont="1" applyFill="1" applyBorder="1" applyAlignment="1" applyProtection="1">
      <alignment horizontal="center" vertical="center" shrinkToFit="1"/>
    </xf>
    <xf numFmtId="0" fontId="28" fillId="0" borderId="2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/>
    <xf numFmtId="0" fontId="28" fillId="0" borderId="10" xfId="0" applyFont="1" applyFill="1" applyBorder="1" applyAlignment="1" applyProtection="1">
      <alignment vertical="center" wrapText="1"/>
    </xf>
    <xf numFmtId="0" fontId="33" fillId="0" borderId="11" xfId="0" applyFont="1" applyFill="1" applyBorder="1" applyAlignment="1" applyProtection="1">
      <alignment horizontal="center" vertical="center"/>
    </xf>
    <xf numFmtId="0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protection locked="0"/>
    </xf>
    <xf numFmtId="0" fontId="39" fillId="0" borderId="0" xfId="0" applyNumberFormat="1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shrinkToFit="1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 wrapText="1"/>
    </xf>
    <xf numFmtId="0" fontId="44" fillId="21" borderId="10" xfId="0" applyNumberFormat="1" applyFont="1" applyFill="1" applyBorder="1" applyAlignment="1" applyProtection="1">
      <alignment horizontal="left" vertical="center"/>
    </xf>
    <xf numFmtId="0" fontId="45" fillId="21" borderId="10" xfId="0" applyFont="1" applyFill="1" applyBorder="1" applyAlignment="1" applyProtection="1">
      <alignment vertical="center"/>
    </xf>
    <xf numFmtId="0" fontId="45" fillId="21" borderId="10" xfId="0" applyNumberFormat="1" applyFont="1" applyFill="1" applyBorder="1" applyAlignment="1" applyProtection="1">
      <alignment horizontal="center" vertical="center"/>
    </xf>
    <xf numFmtId="1" fontId="45" fillId="21" borderId="10" xfId="40" applyNumberFormat="1" applyFont="1" applyFill="1" applyBorder="1" applyAlignment="1" applyProtection="1">
      <alignment horizontal="center" vertical="center"/>
    </xf>
    <xf numFmtId="9" fontId="45" fillId="21" borderId="10" xfId="40" applyFont="1" applyFill="1" applyBorder="1" applyAlignment="1" applyProtection="1">
      <alignment horizontal="center" vertical="center"/>
    </xf>
    <xf numFmtId="1" fontId="46" fillId="21" borderId="10" xfId="0" applyNumberFormat="1" applyFont="1" applyFill="1" applyBorder="1" applyAlignment="1" applyProtection="1">
      <alignment horizontal="center" vertical="center"/>
    </xf>
    <xf numFmtId="0" fontId="45" fillId="21" borderId="10" xfId="0" applyFont="1" applyFill="1" applyBorder="1" applyAlignment="1" applyProtection="1">
      <alignment horizontal="left" vertical="center"/>
    </xf>
    <xf numFmtId="0" fontId="47" fillId="21" borderId="10" xfId="0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right" vertical="center"/>
    </xf>
    <xf numFmtId="0" fontId="28" fillId="24" borderId="10" xfId="0" applyFont="1" applyFill="1" applyBorder="1" applyAlignment="1" applyProtection="1">
      <alignment vertical="center" wrapText="1"/>
    </xf>
    <xf numFmtId="0" fontId="28" fillId="24" borderId="10" xfId="0" applyNumberFormat="1" applyFont="1" applyFill="1" applyBorder="1" applyAlignment="1" applyProtection="1">
      <alignment horizontal="left" vertical="center"/>
    </xf>
    <xf numFmtId="0" fontId="28" fillId="24" borderId="10" xfId="0" applyFont="1" applyFill="1" applyBorder="1" applyAlignment="1" applyProtection="1">
      <alignment vertical="center"/>
    </xf>
    <xf numFmtId="0" fontId="45" fillId="0" borderId="10" xfId="0" applyFont="1" applyFill="1" applyBorder="1" applyAlignment="1" applyProtection="1">
      <alignment vertical="center" wrapText="1"/>
    </xf>
    <xf numFmtId="0" fontId="50" fillId="0" borderId="11" xfId="0" applyFont="1" applyBorder="1" applyAlignment="1" applyProtection="1">
      <alignment horizontal="left" vertical="center"/>
    </xf>
    <xf numFmtId="1" fontId="33" fillId="23" borderId="0" xfId="0" applyNumberFormat="1" applyFont="1" applyFill="1" applyBorder="1" applyAlignment="1" applyProtection="1">
      <alignment horizontal="center" vertical="center"/>
    </xf>
    <xf numFmtId="0" fontId="28" fillId="25" borderId="10" xfId="0" applyFont="1" applyFill="1" applyBorder="1" applyAlignment="1" applyProtection="1">
      <alignment vertical="center"/>
    </xf>
    <xf numFmtId="0" fontId="49" fillId="0" borderId="10" xfId="0" applyFont="1" applyFill="1" applyBorder="1" applyAlignment="1" applyProtection="1">
      <alignment vertical="center" wrapText="1"/>
    </xf>
    <xf numFmtId="0" fontId="48" fillId="0" borderId="10" xfId="0" applyFont="1" applyFill="1" applyBorder="1" applyAlignment="1" applyProtection="1">
      <alignment horizontal="left" vertical="center"/>
    </xf>
    <xf numFmtId="0" fontId="45" fillId="0" borderId="10" xfId="0" applyFont="1" applyFill="1" applyBorder="1" applyAlignment="1" applyProtection="1">
      <alignment horizontal="left" vertical="center"/>
    </xf>
    <xf numFmtId="0" fontId="33" fillId="24" borderId="11" xfId="0" applyFont="1" applyFill="1" applyBorder="1" applyAlignment="1" applyProtection="1">
      <alignment horizontal="left" vertical="center"/>
    </xf>
    <xf numFmtId="0" fontId="33" fillId="24" borderId="11" xfId="0" applyFont="1" applyFill="1" applyBorder="1" applyAlignment="1" applyProtection="1">
      <alignment vertical="center"/>
    </xf>
    <xf numFmtId="0" fontId="33" fillId="0" borderId="11" xfId="0" applyFont="1" applyFill="1" applyBorder="1" applyAlignment="1" applyProtection="1">
      <alignment vertical="center"/>
    </xf>
    <xf numFmtId="0" fontId="50" fillId="0" borderId="11" xfId="0" applyFont="1" applyFill="1" applyBorder="1" applyAlignment="1" applyProtection="1">
      <alignment horizontal="left" vertical="center"/>
    </xf>
    <xf numFmtId="0" fontId="45" fillId="25" borderId="10" xfId="0" applyFont="1" applyFill="1" applyBorder="1" applyAlignment="1" applyProtection="1">
      <alignment vertical="center" wrapText="1"/>
    </xf>
    <xf numFmtId="0" fontId="50" fillId="25" borderId="11" xfId="0" applyFont="1" applyFill="1" applyBorder="1" applyAlignment="1" applyProtection="1">
      <alignment horizontal="left" vertical="center"/>
    </xf>
    <xf numFmtId="0" fontId="33" fillId="25" borderId="11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1" fontId="37" fillId="0" borderId="0" xfId="0" applyNumberFormat="1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left" vertical="center"/>
    </xf>
    <xf numFmtId="0" fontId="55" fillId="0" borderId="10" xfId="0" applyFont="1" applyFill="1" applyBorder="1" applyAlignment="1" applyProtection="1">
      <alignment horizontal="left" vertical="center"/>
    </xf>
    <xf numFmtId="0" fontId="28" fillId="26" borderId="10" xfId="0" applyFont="1" applyFill="1" applyBorder="1" applyAlignment="1" applyProtection="1">
      <alignment horizontal="left" vertical="center"/>
    </xf>
    <xf numFmtId="9" fontId="33" fillId="0" borderId="11" xfId="40" applyFont="1" applyFill="1" applyBorder="1" applyAlignment="1" applyProtection="1">
      <alignment horizontal="center" vertical="center"/>
    </xf>
    <xf numFmtId="0" fontId="45" fillId="24" borderId="10" xfId="0" applyFont="1" applyFill="1" applyBorder="1" applyAlignment="1" applyProtection="1">
      <alignment vertical="center" wrapText="1"/>
    </xf>
    <xf numFmtId="0" fontId="54" fillId="0" borderId="10" xfId="0" applyFont="1" applyFill="1" applyBorder="1" applyAlignment="1" applyProtection="1">
      <alignment horizontal="left" vertical="center"/>
    </xf>
    <xf numFmtId="0" fontId="1" fillId="0" borderId="10" xfId="34" applyFont="1" applyFill="1" applyBorder="1" applyAlignment="1" applyProtection="1">
      <alignment vertical="center" wrapText="1"/>
    </xf>
    <xf numFmtId="0" fontId="56" fillId="0" borderId="10" xfId="34" applyFont="1" applyFill="1" applyBorder="1" applyAlignment="1" applyProtection="1">
      <alignment vertical="center" wrapText="1"/>
    </xf>
    <xf numFmtId="0" fontId="0" fillId="0" borderId="0" xfId="0" applyFill="1" applyProtection="1"/>
    <xf numFmtId="0" fontId="1" fillId="0" borderId="0" xfId="0" applyFont="1" applyProtection="1"/>
    <xf numFmtId="0" fontId="35" fillId="0" borderId="15" xfId="0" applyNumberFormat="1" applyFont="1" applyFill="1" applyBorder="1" applyAlignment="1" applyProtection="1">
      <alignment horizontal="center" vertical="center"/>
    </xf>
    <xf numFmtId="0" fontId="35" fillId="0" borderId="12" xfId="0" applyNumberFormat="1" applyFont="1" applyFill="1" applyBorder="1" applyAlignment="1" applyProtection="1">
      <alignment horizontal="center" vertical="center"/>
    </xf>
    <xf numFmtId="0" fontId="35" fillId="0" borderId="16" xfId="0" applyNumberFormat="1" applyFont="1" applyFill="1" applyBorder="1" applyAlignment="1" applyProtection="1">
      <alignment horizontal="center" vertical="center"/>
    </xf>
    <xf numFmtId="179" fontId="31" fillId="0" borderId="15" xfId="0" applyNumberFormat="1" applyFont="1" applyFill="1" applyBorder="1" applyAlignment="1" applyProtection="1">
      <alignment horizontal="center" vertical="center"/>
    </xf>
    <xf numFmtId="179" fontId="31" fillId="0" borderId="12" xfId="0" applyNumberFormat="1" applyFont="1" applyFill="1" applyBorder="1" applyAlignment="1" applyProtection="1">
      <alignment horizontal="center" vertical="center"/>
    </xf>
    <xf numFmtId="179" fontId="31" fillId="0" borderId="16" xfId="0" applyNumberFormat="1" applyFont="1" applyFill="1" applyBorder="1" applyAlignment="1" applyProtection="1">
      <alignment horizontal="center" vertical="center"/>
    </xf>
    <xf numFmtId="0" fontId="41" fillId="0" borderId="0" xfId="34" applyFont="1" applyBorder="1" applyAlignment="1" applyProtection="1">
      <alignment horizontal="left" vertical="center"/>
    </xf>
    <xf numFmtId="176" fontId="3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15" xfId="0" applyNumberFormat="1" applyFont="1" applyFill="1" applyBorder="1" applyAlignment="1" applyProtection="1">
      <alignment horizontal="center" vertical="center"/>
    </xf>
    <xf numFmtId="179" fontId="34" fillId="0" borderId="12" xfId="0" applyNumberFormat="1" applyFont="1" applyFill="1" applyBorder="1" applyAlignment="1" applyProtection="1">
      <alignment horizontal="center" vertical="center"/>
    </xf>
    <xf numFmtId="179" fontId="34" fillId="0" borderId="16" xfId="0" applyNumberFormat="1" applyFont="1" applyFill="1" applyBorder="1" applyAlignment="1" applyProtection="1">
      <alignment horizontal="center" vertical="center"/>
    </xf>
  </cellXfs>
  <cellStyles count="45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4" xr:uid="{00000000-0005-0000-0000-000013000000}"/>
    <cellStyle name="中等" xfId="37" builtinId="28" customBuiltin="1"/>
    <cellStyle name="合計" xfId="42" builtinId="25" customBuiltin="1"/>
    <cellStyle name="好" xfId="29" builtinId="26" customBuiltin="1"/>
    <cellStyle name="百分比" xfId="40" builtinId="5"/>
    <cellStyle name="計算方式" xfId="26" builtinId="22" customBuiltin="1"/>
    <cellStyle name="連結的儲存格" xfId="36" builtinId="24" customBuiltin="1"/>
    <cellStyle name="備註" xfId="38" builtinId="10" customBuiltin="1"/>
    <cellStyle name="超連結" xfId="34" builtinId="8"/>
    <cellStyle name="說明文字" xfId="28" builtinId="53" customBuiltin="1"/>
    <cellStyle name="輔色1" xfId="19" builtinId="29" customBuiltin="1"/>
    <cellStyle name="輔色2" xfId="20" builtinId="33" customBuiltin="1"/>
    <cellStyle name="輔色3" xfId="21" builtinId="37" customBuiltin="1"/>
    <cellStyle name="輔色4" xfId="22" builtinId="41" customBuiltin="1"/>
    <cellStyle name="輔色5" xfId="23" builtinId="45" customBuiltin="1"/>
    <cellStyle name="輔色6" xfId="24" builtinId="49" customBuiltin="1"/>
    <cellStyle name="標題" xfId="41" builtinId="15" customBuiltin="1"/>
    <cellStyle name="標題 1" xfId="30" builtinId="16" customBuiltin="1"/>
    <cellStyle name="標題 2" xfId="31" builtinId="17" customBuiltin="1"/>
    <cellStyle name="標題 3" xfId="32" builtinId="18" customBuiltin="1"/>
    <cellStyle name="標題 4" xfId="33" builtinId="19" customBuiltin="1"/>
    <cellStyle name="輸入" xfId="35" builtinId="20" customBuiltin="1"/>
    <cellStyle name="輸出" xfId="39" builtinId="21" customBuiltin="1"/>
    <cellStyle name="檢查儲存格" xfId="27" builtinId="23" customBuiltin="1"/>
    <cellStyle name="壞" xfId="25" builtinId="27" customBuiltin="1"/>
    <cellStyle name="警告文字" xfId="43" builtinId="11" customBuiltin="1"/>
  </cellStyles>
  <dxfs count="129"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rgb="FFA8D8C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FFFF0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DB93"/>
        </patternFill>
      </fill>
    </dxf>
    <dxf>
      <fill>
        <patternFill>
          <bgColor rgb="FFC4EDFC"/>
        </patternFill>
      </fill>
    </dxf>
    <dxf>
      <fill>
        <patternFill>
          <bgColor rgb="FFDECF9A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ill>
        <patternFill>
          <bgColor rgb="FFA8D8C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FFFF0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DB93"/>
        </patternFill>
      </fill>
    </dxf>
    <dxf>
      <fill>
        <patternFill>
          <bgColor rgb="FFC4EDFC"/>
        </patternFill>
      </fill>
    </dxf>
    <dxf>
      <fill>
        <patternFill>
          <bgColor rgb="FFDECF9A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DB93"/>
        </patternFill>
      </fill>
    </dxf>
    <dxf>
      <fill>
        <patternFill>
          <bgColor rgb="FFC4EDFC"/>
        </patternFill>
      </fill>
    </dxf>
    <dxf>
      <fill>
        <patternFill>
          <bgColor rgb="FFDECF9A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DB93"/>
        </patternFill>
      </fill>
    </dxf>
    <dxf>
      <fill>
        <patternFill>
          <bgColor rgb="FFC4EDFC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DB93"/>
        </patternFill>
      </fill>
    </dxf>
    <dxf>
      <fill>
        <patternFill>
          <bgColor rgb="FFC4EDFC"/>
        </patternFill>
      </fill>
    </dxf>
    <dxf>
      <fill>
        <patternFill>
          <bgColor rgb="FFDECF9A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4" tint="0.3999450666829432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A8D8C9"/>
      <color rgb="FFB6DDB1"/>
      <color rgb="FFABE3B6"/>
      <color rgb="FFDECF9A"/>
      <color rgb="FFEBC743"/>
      <color rgb="FFCCCC00"/>
      <color rgb="FFFFFFCC"/>
      <color rgb="FFC4EDFC"/>
      <color rgb="FFA7E5FB"/>
      <color rgb="FFFFD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H$4" horiz="1" max="100" min="1" page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714375</xdr:colOff>
      <xdr:row>5</xdr:row>
      <xdr:rowOff>142875</xdr:rowOff>
    </xdr:from>
    <xdr:to>
      <xdr:col>18</xdr:col>
      <xdr:colOff>110290</xdr:colOff>
      <xdr:row>10</xdr:row>
      <xdr:rowOff>175683</xdr:rowOff>
    </xdr:to>
    <xdr:sp macro="" textlink="">
      <xdr:nvSpPr>
        <xdr:cNvPr id="8236" name="Text Box 44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</xdr:row>
          <xdr:rowOff>127000</xdr:rowOff>
        </xdr:from>
        <xdr:to>
          <xdr:col>26</xdr:col>
          <xdr:colOff>50800</xdr:colOff>
          <xdr:row>2</xdr:row>
          <xdr:rowOff>114300</xdr:rowOff>
        </xdr:to>
        <xdr:sp macro="" textlink="">
          <xdr:nvSpPr>
            <xdr:cNvPr id="8238" name="Scroll Bar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CV134"/>
  <sheetViews>
    <sheetView showGridLines="0" tabSelected="1" zoomScale="110" zoomScaleNormal="110" workbookViewId="0">
      <pane ySplit="7" topLeftCell="A8" activePane="bottomLeft" state="frozen"/>
      <selection pane="bottomLeft" activeCell="K15" sqref="K15"/>
    </sheetView>
  </sheetViews>
  <sheetFormatPr baseColWidth="10" defaultColWidth="9.1640625" defaultRowHeight="13"/>
  <cols>
    <col min="1" max="1" width="6.83203125" style="5" customWidth="1"/>
    <col min="2" max="2" width="36.33203125" style="1" customWidth="1"/>
    <col min="3" max="3" width="20.5" style="1" customWidth="1"/>
    <col min="4" max="4" width="6.83203125" style="6" hidden="1" customWidth="1"/>
    <col min="5" max="6" width="12" style="1" customWidth="1"/>
    <col min="7" max="7" width="6" style="1" hidden="1" customWidth="1"/>
    <col min="8" max="8" width="6.6640625" style="1" customWidth="1"/>
    <col min="9" max="9" width="6.5" style="1" customWidth="1"/>
    <col min="10" max="20" width="2.5" style="1" customWidth="1"/>
    <col min="21" max="21" width="2.83203125" style="1" customWidth="1"/>
    <col min="22" max="28" width="2.5" style="1" customWidth="1"/>
    <col min="29" max="66" width="2.6640625" style="1" customWidth="1"/>
    <col min="67" max="87" width="2.6640625" style="3" customWidth="1"/>
    <col min="88" max="16384" width="9.1640625" style="3"/>
  </cols>
  <sheetData>
    <row r="1" spans="1:87" ht="30" customHeight="1">
      <c r="A1" s="78" t="s">
        <v>217</v>
      </c>
      <c r="B1" s="10"/>
      <c r="C1" s="10"/>
      <c r="D1" s="10"/>
      <c r="E1" s="10"/>
      <c r="F1" s="10"/>
      <c r="I1" s="70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87" ht="18" customHeight="1">
      <c r="A2" s="15" t="s">
        <v>3</v>
      </c>
      <c r="B2" s="7"/>
      <c r="C2" s="7"/>
      <c r="D2" s="9"/>
      <c r="E2" s="71"/>
      <c r="F2" s="71"/>
      <c r="H2" s="2"/>
    </row>
    <row r="3" spans="1:87" ht="17">
      <c r="A3" s="15"/>
      <c r="B3" s="11"/>
      <c r="C3" s="4"/>
      <c r="D3" s="4"/>
      <c r="E3" s="4"/>
      <c r="F3" s="4"/>
      <c r="G3" s="4"/>
      <c r="H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87" ht="17.25" customHeight="1">
      <c r="A4" s="52"/>
      <c r="B4" s="56" t="s">
        <v>24</v>
      </c>
      <c r="C4" s="128">
        <v>43854</v>
      </c>
      <c r="D4" s="128"/>
      <c r="E4" s="128"/>
      <c r="F4" s="53"/>
      <c r="G4" s="56" t="s">
        <v>1</v>
      </c>
      <c r="H4" s="69">
        <v>1</v>
      </c>
      <c r="I4" s="54"/>
      <c r="J4" s="13"/>
      <c r="K4" s="120" t="str">
        <f>"Week "&amp;(K6-($C$4-WEEKDAY($C$4,1)+2))/7+1</f>
        <v>Week 1</v>
      </c>
      <c r="L4" s="121"/>
      <c r="M4" s="121"/>
      <c r="N4" s="121"/>
      <c r="O4" s="121"/>
      <c r="P4" s="121"/>
      <c r="Q4" s="122"/>
      <c r="R4" s="120" t="str">
        <f>"Week "&amp;(R6-($C$4-WEEKDAY($C$4,1)+2))/7+1</f>
        <v>Week 2</v>
      </c>
      <c r="S4" s="121"/>
      <c r="T4" s="121"/>
      <c r="U4" s="121"/>
      <c r="V4" s="121"/>
      <c r="W4" s="121"/>
      <c r="X4" s="122"/>
      <c r="Y4" s="120" t="str">
        <f>"Week "&amp;(Y6-($C$4-WEEKDAY($C$4,1)+2))/7+1</f>
        <v>Week 3</v>
      </c>
      <c r="Z4" s="121"/>
      <c r="AA4" s="121"/>
      <c r="AB4" s="121"/>
      <c r="AC4" s="121"/>
      <c r="AD4" s="121"/>
      <c r="AE4" s="122"/>
      <c r="AF4" s="120" t="str">
        <f>"Week "&amp;(AF6-($C$4-WEEKDAY($C$4,1)+2))/7+1</f>
        <v>Week 4</v>
      </c>
      <c r="AG4" s="121"/>
      <c r="AH4" s="121"/>
      <c r="AI4" s="121"/>
      <c r="AJ4" s="121"/>
      <c r="AK4" s="121"/>
      <c r="AL4" s="122"/>
      <c r="AM4" s="120" t="str">
        <f>"Week "&amp;(AM6-($C$4-WEEKDAY($C$4,1)+2))/7+1</f>
        <v>Week 5</v>
      </c>
      <c r="AN4" s="121"/>
      <c r="AO4" s="121"/>
      <c r="AP4" s="121"/>
      <c r="AQ4" s="121"/>
      <c r="AR4" s="121"/>
      <c r="AS4" s="122"/>
      <c r="AT4" s="120" t="str">
        <f>"Week "&amp;(AT6-($C$4-WEEKDAY($C$4,1)+2))/7+1</f>
        <v>Week 6</v>
      </c>
      <c r="AU4" s="121"/>
      <c r="AV4" s="121"/>
      <c r="AW4" s="121"/>
      <c r="AX4" s="121"/>
      <c r="AY4" s="121"/>
      <c r="AZ4" s="122"/>
      <c r="BA4" s="120" t="str">
        <f>"Week "&amp;(BA6-($C$4-WEEKDAY($C$4,1)+2))/7+1</f>
        <v>Week 7</v>
      </c>
      <c r="BB4" s="121"/>
      <c r="BC4" s="121"/>
      <c r="BD4" s="121"/>
      <c r="BE4" s="121"/>
      <c r="BF4" s="121"/>
      <c r="BG4" s="122"/>
      <c r="BH4" s="120" t="str">
        <f>"Week "&amp;(BH6-($C$4-WEEKDAY($C$4,1)+2))/7+1</f>
        <v>Week 8</v>
      </c>
      <c r="BI4" s="121"/>
      <c r="BJ4" s="121"/>
      <c r="BK4" s="121"/>
      <c r="BL4" s="121"/>
      <c r="BM4" s="121"/>
      <c r="BN4" s="122"/>
      <c r="BO4" s="120" t="str">
        <f t="shared" ref="BO4" si="0">"Week "&amp;(BO6-($C$4-WEEKDAY($C$4,1)+2))/7+1</f>
        <v>Week 9</v>
      </c>
      <c r="BP4" s="121"/>
      <c r="BQ4" s="121"/>
      <c r="BR4" s="121"/>
      <c r="BS4" s="121"/>
      <c r="BT4" s="121"/>
      <c r="BU4" s="122"/>
      <c r="BV4" s="120" t="str">
        <f t="shared" ref="BV4" si="1">"Week "&amp;(BV6-($C$4-WEEKDAY($C$4,1)+2))/7+1</f>
        <v>Week 10</v>
      </c>
      <c r="BW4" s="121"/>
      <c r="BX4" s="121"/>
      <c r="BY4" s="121"/>
      <c r="BZ4" s="121"/>
      <c r="CA4" s="121"/>
      <c r="CB4" s="122"/>
      <c r="CC4" s="120" t="str">
        <f t="shared" ref="CC4" si="2">"Week "&amp;(CC6-($C$4-WEEKDAY($C$4,1)+2))/7+1</f>
        <v>Week 11</v>
      </c>
      <c r="CD4" s="121"/>
      <c r="CE4" s="121"/>
      <c r="CF4" s="121"/>
      <c r="CG4" s="121"/>
      <c r="CH4" s="121"/>
      <c r="CI4" s="122"/>
    </row>
    <row r="5" spans="1:87" ht="17.25" customHeight="1">
      <c r="A5" s="52"/>
      <c r="B5" s="56" t="s">
        <v>25</v>
      </c>
      <c r="C5" s="127" t="s">
        <v>218</v>
      </c>
      <c r="D5" s="127"/>
      <c r="E5" s="127"/>
      <c r="F5" s="55"/>
      <c r="G5" s="55"/>
      <c r="H5" s="55"/>
      <c r="I5" s="55"/>
      <c r="J5" s="13"/>
      <c r="K5" s="129">
        <f>K6</f>
        <v>43850</v>
      </c>
      <c r="L5" s="130"/>
      <c r="M5" s="130"/>
      <c r="N5" s="130"/>
      <c r="O5" s="130"/>
      <c r="P5" s="130"/>
      <c r="Q5" s="131"/>
      <c r="R5" s="123">
        <f>R6</f>
        <v>43857</v>
      </c>
      <c r="S5" s="124"/>
      <c r="T5" s="124"/>
      <c r="U5" s="124"/>
      <c r="V5" s="124"/>
      <c r="W5" s="124"/>
      <c r="X5" s="125"/>
      <c r="Y5" s="123">
        <f>Y6</f>
        <v>43864</v>
      </c>
      <c r="Z5" s="124"/>
      <c r="AA5" s="124"/>
      <c r="AB5" s="124"/>
      <c r="AC5" s="124"/>
      <c r="AD5" s="124"/>
      <c r="AE5" s="125"/>
      <c r="AF5" s="123">
        <f>AF6</f>
        <v>43871</v>
      </c>
      <c r="AG5" s="124"/>
      <c r="AH5" s="124"/>
      <c r="AI5" s="124"/>
      <c r="AJ5" s="124"/>
      <c r="AK5" s="124"/>
      <c r="AL5" s="125"/>
      <c r="AM5" s="123">
        <f>AM6</f>
        <v>43878</v>
      </c>
      <c r="AN5" s="124"/>
      <c r="AO5" s="124"/>
      <c r="AP5" s="124"/>
      <c r="AQ5" s="124"/>
      <c r="AR5" s="124"/>
      <c r="AS5" s="125"/>
      <c r="AT5" s="123">
        <f>AT6</f>
        <v>43885</v>
      </c>
      <c r="AU5" s="124"/>
      <c r="AV5" s="124"/>
      <c r="AW5" s="124"/>
      <c r="AX5" s="124"/>
      <c r="AY5" s="124"/>
      <c r="AZ5" s="125"/>
      <c r="BA5" s="123">
        <f>BA6</f>
        <v>43892</v>
      </c>
      <c r="BB5" s="124"/>
      <c r="BC5" s="124"/>
      <c r="BD5" s="124"/>
      <c r="BE5" s="124"/>
      <c r="BF5" s="124"/>
      <c r="BG5" s="125"/>
      <c r="BH5" s="123">
        <f>BH6</f>
        <v>43899</v>
      </c>
      <c r="BI5" s="124"/>
      <c r="BJ5" s="124"/>
      <c r="BK5" s="124"/>
      <c r="BL5" s="124"/>
      <c r="BM5" s="124"/>
      <c r="BN5" s="125"/>
      <c r="BO5" s="123">
        <f t="shared" ref="BO5" si="3">BO6</f>
        <v>43906</v>
      </c>
      <c r="BP5" s="124"/>
      <c r="BQ5" s="124"/>
      <c r="BR5" s="124"/>
      <c r="BS5" s="124"/>
      <c r="BT5" s="124"/>
      <c r="BU5" s="125"/>
      <c r="BV5" s="123">
        <f t="shared" ref="BV5" si="4">BV6</f>
        <v>43913</v>
      </c>
      <c r="BW5" s="124"/>
      <c r="BX5" s="124"/>
      <c r="BY5" s="124"/>
      <c r="BZ5" s="124"/>
      <c r="CA5" s="124"/>
      <c r="CB5" s="125"/>
      <c r="CC5" s="123">
        <f t="shared" ref="CC5" si="5">CC6</f>
        <v>43920</v>
      </c>
      <c r="CD5" s="124"/>
      <c r="CE5" s="124"/>
      <c r="CF5" s="124"/>
      <c r="CG5" s="124"/>
      <c r="CH5" s="124"/>
      <c r="CI5" s="125"/>
    </row>
    <row r="6" spans="1:87" ht="16">
      <c r="A6" s="12"/>
      <c r="B6" s="13"/>
      <c r="C6" s="13"/>
      <c r="D6" s="14"/>
      <c r="E6" s="13"/>
      <c r="F6" s="13"/>
      <c r="G6" s="13"/>
      <c r="H6" s="13"/>
      <c r="I6" s="13"/>
      <c r="J6" s="13"/>
      <c r="K6" s="40">
        <f>C4-WEEKDAY(C4,1)+2+7*(H4-1)</f>
        <v>43850</v>
      </c>
      <c r="L6" s="31">
        <f t="shared" ref="L6:AQ6" si="6">K6+1</f>
        <v>43851</v>
      </c>
      <c r="M6" s="31">
        <f t="shared" si="6"/>
        <v>43852</v>
      </c>
      <c r="N6" s="31">
        <f>M6+1</f>
        <v>43853</v>
      </c>
      <c r="O6" s="31">
        <f t="shared" si="6"/>
        <v>43854</v>
      </c>
      <c r="P6" s="31">
        <f t="shared" si="6"/>
        <v>43855</v>
      </c>
      <c r="Q6" s="41">
        <f t="shared" si="6"/>
        <v>43856</v>
      </c>
      <c r="R6" s="40">
        <f t="shared" si="6"/>
        <v>43857</v>
      </c>
      <c r="S6" s="31">
        <f t="shared" si="6"/>
        <v>43858</v>
      </c>
      <c r="T6" s="31">
        <f t="shared" si="6"/>
        <v>43859</v>
      </c>
      <c r="U6" s="31">
        <f t="shared" si="6"/>
        <v>43860</v>
      </c>
      <c r="V6" s="31">
        <f t="shared" si="6"/>
        <v>43861</v>
      </c>
      <c r="W6" s="31">
        <f t="shared" si="6"/>
        <v>43862</v>
      </c>
      <c r="X6" s="41">
        <f t="shared" si="6"/>
        <v>43863</v>
      </c>
      <c r="Y6" s="40">
        <f t="shared" si="6"/>
        <v>43864</v>
      </c>
      <c r="Z6" s="31">
        <f t="shared" si="6"/>
        <v>43865</v>
      </c>
      <c r="AA6" s="31">
        <f t="shared" si="6"/>
        <v>43866</v>
      </c>
      <c r="AB6" s="31">
        <f t="shared" si="6"/>
        <v>43867</v>
      </c>
      <c r="AC6" s="31">
        <f t="shared" si="6"/>
        <v>43868</v>
      </c>
      <c r="AD6" s="31">
        <f t="shared" si="6"/>
        <v>43869</v>
      </c>
      <c r="AE6" s="41">
        <f t="shared" si="6"/>
        <v>43870</v>
      </c>
      <c r="AF6" s="40">
        <f t="shared" si="6"/>
        <v>43871</v>
      </c>
      <c r="AG6" s="31">
        <f t="shared" si="6"/>
        <v>43872</v>
      </c>
      <c r="AH6" s="31">
        <f t="shared" si="6"/>
        <v>43873</v>
      </c>
      <c r="AI6" s="31">
        <f t="shared" si="6"/>
        <v>43874</v>
      </c>
      <c r="AJ6" s="31">
        <f t="shared" si="6"/>
        <v>43875</v>
      </c>
      <c r="AK6" s="31">
        <f t="shared" si="6"/>
        <v>43876</v>
      </c>
      <c r="AL6" s="41">
        <f t="shared" si="6"/>
        <v>43877</v>
      </c>
      <c r="AM6" s="40">
        <f t="shared" si="6"/>
        <v>43878</v>
      </c>
      <c r="AN6" s="31">
        <f t="shared" si="6"/>
        <v>43879</v>
      </c>
      <c r="AO6" s="31">
        <f t="shared" si="6"/>
        <v>43880</v>
      </c>
      <c r="AP6" s="31">
        <f t="shared" si="6"/>
        <v>43881</v>
      </c>
      <c r="AQ6" s="31">
        <f t="shared" si="6"/>
        <v>43882</v>
      </c>
      <c r="AR6" s="31">
        <f t="shared" ref="AR6:BN6" si="7">AQ6+1</f>
        <v>43883</v>
      </c>
      <c r="AS6" s="41">
        <f t="shared" si="7"/>
        <v>43884</v>
      </c>
      <c r="AT6" s="40">
        <f t="shared" si="7"/>
        <v>43885</v>
      </c>
      <c r="AU6" s="31">
        <f t="shared" si="7"/>
        <v>43886</v>
      </c>
      <c r="AV6" s="31">
        <f t="shared" si="7"/>
        <v>43887</v>
      </c>
      <c r="AW6" s="31">
        <f t="shared" si="7"/>
        <v>43888</v>
      </c>
      <c r="AX6" s="31">
        <f t="shared" si="7"/>
        <v>43889</v>
      </c>
      <c r="AY6" s="31">
        <f t="shared" si="7"/>
        <v>43890</v>
      </c>
      <c r="AZ6" s="41">
        <f t="shared" si="7"/>
        <v>43891</v>
      </c>
      <c r="BA6" s="40">
        <f t="shared" si="7"/>
        <v>43892</v>
      </c>
      <c r="BB6" s="31">
        <f t="shared" si="7"/>
        <v>43893</v>
      </c>
      <c r="BC6" s="31">
        <f t="shared" si="7"/>
        <v>43894</v>
      </c>
      <c r="BD6" s="31">
        <f t="shared" si="7"/>
        <v>43895</v>
      </c>
      <c r="BE6" s="31">
        <f t="shared" si="7"/>
        <v>43896</v>
      </c>
      <c r="BF6" s="31">
        <f t="shared" si="7"/>
        <v>43897</v>
      </c>
      <c r="BG6" s="41">
        <f t="shared" si="7"/>
        <v>43898</v>
      </c>
      <c r="BH6" s="40">
        <f t="shared" si="7"/>
        <v>43899</v>
      </c>
      <c r="BI6" s="31">
        <f t="shared" si="7"/>
        <v>43900</v>
      </c>
      <c r="BJ6" s="31">
        <f t="shared" si="7"/>
        <v>43901</v>
      </c>
      <c r="BK6" s="31">
        <f t="shared" si="7"/>
        <v>43902</v>
      </c>
      <c r="BL6" s="31">
        <f t="shared" si="7"/>
        <v>43903</v>
      </c>
      <c r="BM6" s="31">
        <f t="shared" si="7"/>
        <v>43904</v>
      </c>
      <c r="BN6" s="41">
        <f t="shared" si="7"/>
        <v>43905</v>
      </c>
      <c r="BO6" s="40">
        <f t="shared" ref="BO6" si="8">BN6+1</f>
        <v>43906</v>
      </c>
      <c r="BP6" s="31">
        <f t="shared" ref="BP6" si="9">BO6+1</f>
        <v>43907</v>
      </c>
      <c r="BQ6" s="31">
        <f t="shared" ref="BQ6" si="10">BP6+1</f>
        <v>43908</v>
      </c>
      <c r="BR6" s="31">
        <f t="shared" ref="BR6" si="11">BQ6+1</f>
        <v>43909</v>
      </c>
      <c r="BS6" s="31">
        <f t="shared" ref="BS6" si="12">BR6+1</f>
        <v>43910</v>
      </c>
      <c r="BT6" s="31">
        <f t="shared" ref="BT6" si="13">BS6+1</f>
        <v>43911</v>
      </c>
      <c r="BU6" s="41">
        <f t="shared" ref="BU6" si="14">BT6+1</f>
        <v>43912</v>
      </c>
      <c r="BV6" s="40">
        <f t="shared" ref="BV6" si="15">BU6+1</f>
        <v>43913</v>
      </c>
      <c r="BW6" s="31">
        <f t="shared" ref="BW6" si="16">BV6+1</f>
        <v>43914</v>
      </c>
      <c r="BX6" s="31">
        <f t="shared" ref="BX6" si="17">BW6+1</f>
        <v>43915</v>
      </c>
      <c r="BY6" s="31">
        <f t="shared" ref="BY6" si="18">BX6+1</f>
        <v>43916</v>
      </c>
      <c r="BZ6" s="31">
        <f t="shared" ref="BZ6" si="19">BY6+1</f>
        <v>43917</v>
      </c>
      <c r="CA6" s="31">
        <f t="shared" ref="CA6" si="20">BZ6+1</f>
        <v>43918</v>
      </c>
      <c r="CB6" s="41">
        <f t="shared" ref="CB6" si="21">CA6+1</f>
        <v>43919</v>
      </c>
      <c r="CC6" s="40">
        <f t="shared" ref="CC6" si="22">CB6+1</f>
        <v>43920</v>
      </c>
      <c r="CD6" s="31">
        <f t="shared" ref="CD6" si="23">CC6+1</f>
        <v>43921</v>
      </c>
      <c r="CE6" s="31">
        <f t="shared" ref="CE6" si="24">CD6+1</f>
        <v>43922</v>
      </c>
      <c r="CF6" s="31">
        <f t="shared" ref="CF6" si="25">CE6+1</f>
        <v>43923</v>
      </c>
      <c r="CG6" s="31">
        <f t="shared" ref="CG6" si="26">CF6+1</f>
        <v>43924</v>
      </c>
      <c r="CH6" s="31">
        <f t="shared" ref="CH6" si="27">CG6+1</f>
        <v>43925</v>
      </c>
      <c r="CI6" s="41">
        <f t="shared" ref="CI6" si="28">CH6+1</f>
        <v>43926</v>
      </c>
    </row>
    <row r="7" spans="1:87" s="66" customFormat="1" ht="29" thickBot="1">
      <c r="A7" s="58" t="s">
        <v>16</v>
      </c>
      <c r="B7" s="59" t="s">
        <v>10</v>
      </c>
      <c r="C7" s="60" t="s">
        <v>8</v>
      </c>
      <c r="D7" s="61" t="s">
        <v>0</v>
      </c>
      <c r="E7" s="62" t="s">
        <v>11</v>
      </c>
      <c r="F7" s="62" t="s">
        <v>12</v>
      </c>
      <c r="G7" s="60" t="s">
        <v>13</v>
      </c>
      <c r="H7" s="60" t="s">
        <v>14</v>
      </c>
      <c r="I7" s="60" t="s">
        <v>15</v>
      </c>
      <c r="J7" s="60"/>
      <c r="K7" s="63" t="str">
        <f t="shared" ref="K7:AP7" si="29">CHOOSE(WEEKDAY(K6,1),"S","M","T","W","T","F","S")</f>
        <v>M</v>
      </c>
      <c r="L7" s="64" t="str">
        <f t="shared" si="29"/>
        <v>T</v>
      </c>
      <c r="M7" s="64" t="str">
        <f t="shared" si="29"/>
        <v>W</v>
      </c>
      <c r="N7" s="64" t="str">
        <f t="shared" si="29"/>
        <v>T</v>
      </c>
      <c r="O7" s="64" t="str">
        <f t="shared" si="29"/>
        <v>F</v>
      </c>
      <c r="P7" s="64" t="str">
        <f t="shared" si="29"/>
        <v>S</v>
      </c>
      <c r="Q7" s="65" t="str">
        <f t="shared" si="29"/>
        <v>S</v>
      </c>
      <c r="R7" s="63" t="str">
        <f t="shared" si="29"/>
        <v>M</v>
      </c>
      <c r="S7" s="64" t="str">
        <f t="shared" si="29"/>
        <v>T</v>
      </c>
      <c r="T7" s="64" t="str">
        <f t="shared" si="29"/>
        <v>W</v>
      </c>
      <c r="U7" s="64" t="str">
        <f t="shared" si="29"/>
        <v>T</v>
      </c>
      <c r="V7" s="64" t="str">
        <f t="shared" si="29"/>
        <v>F</v>
      </c>
      <c r="W7" s="64" t="str">
        <f t="shared" si="29"/>
        <v>S</v>
      </c>
      <c r="X7" s="65" t="str">
        <f t="shared" si="29"/>
        <v>S</v>
      </c>
      <c r="Y7" s="63" t="str">
        <f t="shared" si="29"/>
        <v>M</v>
      </c>
      <c r="Z7" s="64" t="str">
        <f t="shared" si="29"/>
        <v>T</v>
      </c>
      <c r="AA7" s="64" t="str">
        <f t="shared" si="29"/>
        <v>W</v>
      </c>
      <c r="AB7" s="64" t="str">
        <f t="shared" si="29"/>
        <v>T</v>
      </c>
      <c r="AC7" s="64" t="str">
        <f t="shared" si="29"/>
        <v>F</v>
      </c>
      <c r="AD7" s="64" t="str">
        <f t="shared" si="29"/>
        <v>S</v>
      </c>
      <c r="AE7" s="65" t="str">
        <f t="shared" si="29"/>
        <v>S</v>
      </c>
      <c r="AF7" s="63" t="str">
        <f t="shared" si="29"/>
        <v>M</v>
      </c>
      <c r="AG7" s="64" t="str">
        <f t="shared" si="29"/>
        <v>T</v>
      </c>
      <c r="AH7" s="64" t="str">
        <f t="shared" si="29"/>
        <v>W</v>
      </c>
      <c r="AI7" s="64" t="str">
        <f t="shared" si="29"/>
        <v>T</v>
      </c>
      <c r="AJ7" s="64" t="str">
        <f t="shared" si="29"/>
        <v>F</v>
      </c>
      <c r="AK7" s="64" t="str">
        <f t="shared" si="29"/>
        <v>S</v>
      </c>
      <c r="AL7" s="65" t="str">
        <f t="shared" si="29"/>
        <v>S</v>
      </c>
      <c r="AM7" s="63" t="str">
        <f t="shared" si="29"/>
        <v>M</v>
      </c>
      <c r="AN7" s="64" t="str">
        <f t="shared" si="29"/>
        <v>T</v>
      </c>
      <c r="AO7" s="64" t="str">
        <f t="shared" si="29"/>
        <v>W</v>
      </c>
      <c r="AP7" s="64" t="str">
        <f t="shared" si="29"/>
        <v>T</v>
      </c>
      <c r="AQ7" s="64" t="str">
        <f t="shared" ref="AQ7:BN7" si="30">CHOOSE(WEEKDAY(AQ6,1),"S","M","T","W","T","F","S")</f>
        <v>F</v>
      </c>
      <c r="AR7" s="64" t="str">
        <f t="shared" si="30"/>
        <v>S</v>
      </c>
      <c r="AS7" s="65" t="str">
        <f t="shared" si="30"/>
        <v>S</v>
      </c>
      <c r="AT7" s="63" t="str">
        <f t="shared" si="30"/>
        <v>M</v>
      </c>
      <c r="AU7" s="64" t="str">
        <f t="shared" si="30"/>
        <v>T</v>
      </c>
      <c r="AV7" s="64" t="str">
        <f t="shared" si="30"/>
        <v>W</v>
      </c>
      <c r="AW7" s="64" t="str">
        <f t="shared" si="30"/>
        <v>T</v>
      </c>
      <c r="AX7" s="64" t="str">
        <f t="shared" si="30"/>
        <v>F</v>
      </c>
      <c r="AY7" s="64" t="str">
        <f t="shared" si="30"/>
        <v>S</v>
      </c>
      <c r="AZ7" s="65" t="str">
        <f t="shared" si="30"/>
        <v>S</v>
      </c>
      <c r="BA7" s="63" t="str">
        <f t="shared" si="30"/>
        <v>M</v>
      </c>
      <c r="BB7" s="64" t="str">
        <f t="shared" si="30"/>
        <v>T</v>
      </c>
      <c r="BC7" s="64" t="str">
        <f t="shared" si="30"/>
        <v>W</v>
      </c>
      <c r="BD7" s="64" t="str">
        <f t="shared" si="30"/>
        <v>T</v>
      </c>
      <c r="BE7" s="64" t="str">
        <f t="shared" si="30"/>
        <v>F</v>
      </c>
      <c r="BF7" s="64" t="str">
        <f t="shared" si="30"/>
        <v>S</v>
      </c>
      <c r="BG7" s="65" t="str">
        <f t="shared" si="30"/>
        <v>S</v>
      </c>
      <c r="BH7" s="63" t="str">
        <f t="shared" si="30"/>
        <v>M</v>
      </c>
      <c r="BI7" s="64" t="str">
        <f t="shared" si="30"/>
        <v>T</v>
      </c>
      <c r="BJ7" s="64" t="str">
        <f t="shared" si="30"/>
        <v>W</v>
      </c>
      <c r="BK7" s="64" t="str">
        <f t="shared" si="30"/>
        <v>T</v>
      </c>
      <c r="BL7" s="64" t="str">
        <f t="shared" si="30"/>
        <v>F</v>
      </c>
      <c r="BM7" s="64" t="str">
        <f t="shared" si="30"/>
        <v>S</v>
      </c>
      <c r="BN7" s="65" t="str">
        <f t="shared" si="30"/>
        <v>S</v>
      </c>
      <c r="BO7" s="63" t="str">
        <f t="shared" ref="BO7:CI7" si="31">CHOOSE(WEEKDAY(BO6,1),"S","M","T","W","T","F","S")</f>
        <v>M</v>
      </c>
      <c r="BP7" s="64" t="str">
        <f t="shared" si="31"/>
        <v>T</v>
      </c>
      <c r="BQ7" s="64" t="str">
        <f t="shared" si="31"/>
        <v>W</v>
      </c>
      <c r="BR7" s="64" t="str">
        <f t="shared" si="31"/>
        <v>T</v>
      </c>
      <c r="BS7" s="64" t="str">
        <f t="shared" si="31"/>
        <v>F</v>
      </c>
      <c r="BT7" s="64" t="str">
        <f t="shared" si="31"/>
        <v>S</v>
      </c>
      <c r="BU7" s="65" t="str">
        <f t="shared" si="31"/>
        <v>S</v>
      </c>
      <c r="BV7" s="63" t="str">
        <f t="shared" si="31"/>
        <v>M</v>
      </c>
      <c r="BW7" s="64" t="str">
        <f t="shared" si="31"/>
        <v>T</v>
      </c>
      <c r="BX7" s="64" t="str">
        <f t="shared" si="31"/>
        <v>W</v>
      </c>
      <c r="BY7" s="64" t="str">
        <f t="shared" si="31"/>
        <v>T</v>
      </c>
      <c r="BZ7" s="64" t="str">
        <f t="shared" si="31"/>
        <v>F</v>
      </c>
      <c r="CA7" s="64" t="str">
        <f t="shared" si="31"/>
        <v>S</v>
      </c>
      <c r="CB7" s="65" t="str">
        <f t="shared" si="31"/>
        <v>S</v>
      </c>
      <c r="CC7" s="63" t="str">
        <f t="shared" si="31"/>
        <v>M</v>
      </c>
      <c r="CD7" s="64" t="str">
        <f t="shared" si="31"/>
        <v>T</v>
      </c>
      <c r="CE7" s="64" t="str">
        <f t="shared" si="31"/>
        <v>W</v>
      </c>
      <c r="CF7" s="64" t="str">
        <f t="shared" si="31"/>
        <v>T</v>
      </c>
      <c r="CG7" s="64" t="str">
        <f t="shared" si="31"/>
        <v>F</v>
      </c>
      <c r="CH7" s="64" t="str">
        <f t="shared" si="31"/>
        <v>S</v>
      </c>
      <c r="CI7" s="65" t="str">
        <f t="shared" si="31"/>
        <v>S</v>
      </c>
    </row>
    <row r="8" spans="1:87" s="66" customFormat="1" ht="15">
      <c r="A8" s="72"/>
      <c r="B8" s="73"/>
      <c r="C8" s="74"/>
      <c r="D8" s="75"/>
      <c r="E8" s="76"/>
      <c r="F8" s="76"/>
      <c r="G8" s="74"/>
      <c r="H8" s="74"/>
      <c r="I8" s="74" t="s">
        <v>2</v>
      </c>
      <c r="J8" s="74"/>
      <c r="K8" s="77"/>
      <c r="L8" s="77"/>
      <c r="M8" s="77"/>
      <c r="N8" s="77"/>
      <c r="O8" s="88" t="s">
        <v>17</v>
      </c>
      <c r="P8" s="77"/>
      <c r="Q8" s="77"/>
      <c r="R8" s="77"/>
      <c r="S8" s="77"/>
      <c r="T8" s="77"/>
      <c r="U8" s="77">
        <v>1</v>
      </c>
      <c r="V8" s="77">
        <v>2</v>
      </c>
      <c r="W8" s="77">
        <v>3</v>
      </c>
      <c r="X8" s="77">
        <v>4</v>
      </c>
      <c r="Y8" s="77">
        <v>5</v>
      </c>
      <c r="Z8" s="77">
        <v>6</v>
      </c>
      <c r="AA8" s="77">
        <v>7</v>
      </c>
      <c r="AB8" s="77">
        <v>8</v>
      </c>
      <c r="AC8" s="77">
        <v>9</v>
      </c>
      <c r="AD8" s="77">
        <v>10</v>
      </c>
      <c r="AE8" s="77">
        <v>11</v>
      </c>
      <c r="AF8" s="77">
        <v>12</v>
      </c>
      <c r="AG8" s="77">
        <v>13</v>
      </c>
      <c r="AH8" s="77">
        <v>14</v>
      </c>
      <c r="AI8" s="77">
        <v>15</v>
      </c>
      <c r="AJ8" s="77">
        <v>16</v>
      </c>
      <c r="AK8" s="77">
        <v>17</v>
      </c>
      <c r="AL8" s="77">
        <v>18</v>
      </c>
      <c r="AM8" s="77">
        <v>19</v>
      </c>
      <c r="AN8" s="77">
        <v>20</v>
      </c>
      <c r="AO8" s="77">
        <v>21</v>
      </c>
      <c r="AP8" s="77">
        <v>22</v>
      </c>
      <c r="AQ8" s="77">
        <v>23</v>
      </c>
      <c r="AR8" s="77">
        <v>24</v>
      </c>
      <c r="AS8" s="77">
        <v>25</v>
      </c>
      <c r="AT8" s="77">
        <v>26</v>
      </c>
      <c r="AU8" s="77">
        <v>27</v>
      </c>
      <c r="AV8" s="77">
        <v>28</v>
      </c>
      <c r="AW8" s="77">
        <v>29</v>
      </c>
      <c r="AX8" s="77">
        <v>30</v>
      </c>
      <c r="AY8" s="77">
        <v>31</v>
      </c>
      <c r="AZ8" s="77">
        <v>32</v>
      </c>
      <c r="BA8" s="77">
        <v>33</v>
      </c>
      <c r="BB8" s="77">
        <v>34</v>
      </c>
      <c r="BC8" s="77">
        <v>35</v>
      </c>
      <c r="BD8" s="77">
        <v>36</v>
      </c>
      <c r="BE8" s="77">
        <v>37</v>
      </c>
      <c r="BF8" s="77">
        <v>38</v>
      </c>
      <c r="BG8" s="77">
        <v>39</v>
      </c>
      <c r="BH8" s="77">
        <v>40</v>
      </c>
      <c r="BI8" s="77">
        <v>41</v>
      </c>
      <c r="BJ8" s="77">
        <v>42</v>
      </c>
      <c r="BK8" s="77">
        <v>43</v>
      </c>
      <c r="BL8" s="77">
        <v>44</v>
      </c>
      <c r="BM8" s="77">
        <v>45</v>
      </c>
      <c r="BN8" s="77">
        <v>46</v>
      </c>
      <c r="BO8" s="77">
        <v>47</v>
      </c>
      <c r="BP8" s="77">
        <v>48</v>
      </c>
      <c r="BQ8" s="77">
        <v>49</v>
      </c>
      <c r="BR8" s="77">
        <v>50</v>
      </c>
      <c r="BS8" s="77">
        <v>51</v>
      </c>
      <c r="BT8" s="77">
        <v>52</v>
      </c>
      <c r="BU8" s="77">
        <v>53</v>
      </c>
      <c r="BV8" s="77">
        <v>54</v>
      </c>
      <c r="BW8" s="77">
        <v>55</v>
      </c>
      <c r="BX8" s="77">
        <v>56</v>
      </c>
      <c r="BY8" s="77">
        <v>57</v>
      </c>
      <c r="BZ8" s="77">
        <v>58</v>
      </c>
      <c r="CA8" s="77">
        <v>59</v>
      </c>
      <c r="CB8" s="77">
        <v>60</v>
      </c>
      <c r="CC8" s="77">
        <v>61</v>
      </c>
      <c r="CD8" s="77">
        <v>62</v>
      </c>
      <c r="CE8" s="77">
        <v>63</v>
      </c>
      <c r="CF8" s="77">
        <v>64</v>
      </c>
      <c r="CG8" s="77">
        <v>65</v>
      </c>
      <c r="CH8" s="77">
        <v>66</v>
      </c>
      <c r="CI8" s="77">
        <v>67</v>
      </c>
    </row>
    <row r="9" spans="1:87" s="18" customFormat="1" ht="21">
      <c r="A9" s="32"/>
      <c r="B9" s="33" t="s">
        <v>4</v>
      </c>
      <c r="C9" s="34"/>
      <c r="D9" s="35"/>
      <c r="E9" s="36"/>
      <c r="F9" s="57" t="str">
        <f>IF(ISBLANK(E9)," - ",IF(G9=0,E9,E9+G9-1))</f>
        <v xml:space="preserve"> - </v>
      </c>
      <c r="G9" s="37"/>
      <c r="H9" s="38"/>
      <c r="I9" s="39" t="str">
        <f t="shared" ref="I9" si="32">IF(OR(F9=0,E9=0)," - ",NETWORKDAYS(E9,F9))</f>
        <v xml:space="preserve"> - </v>
      </c>
      <c r="J9" s="42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</row>
    <row r="10" spans="1:87" s="23" customFormat="1" ht="21">
      <c r="A10" s="22"/>
      <c r="B10" s="79" t="s">
        <v>150</v>
      </c>
      <c r="C10" s="23" t="s">
        <v>5</v>
      </c>
      <c r="D10" s="68"/>
      <c r="E10" s="46"/>
      <c r="F10" s="47"/>
      <c r="G10" s="24"/>
      <c r="H10" s="25" t="s">
        <v>227</v>
      </c>
      <c r="I10" s="26" t="s">
        <v>227</v>
      </c>
      <c r="J10" s="43"/>
      <c r="K10" s="49"/>
      <c r="L10" s="49"/>
      <c r="M10" s="49"/>
      <c r="N10" s="49"/>
      <c r="O10" s="49"/>
      <c r="P10" s="49"/>
      <c r="Q10" s="49"/>
      <c r="R10" s="49"/>
      <c r="S10" s="49"/>
      <c r="T10" s="90" t="s">
        <v>151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</row>
    <row r="11" spans="1:87" s="23" customFormat="1" ht="21">
      <c r="A11" s="22"/>
      <c r="B11" s="79" t="s">
        <v>179</v>
      </c>
      <c r="D11" s="68"/>
      <c r="E11" s="46"/>
      <c r="F11" s="47"/>
      <c r="G11" s="24"/>
      <c r="H11" s="25" t="s">
        <v>227</v>
      </c>
      <c r="I11" s="26" t="e">
        <f>I12 I14</f>
        <v>#NULL!</v>
      </c>
      <c r="J11" s="43"/>
      <c r="K11" s="49"/>
      <c r="L11" s="49"/>
      <c r="M11" s="49"/>
      <c r="N11" s="49"/>
      <c r="O11" s="49"/>
      <c r="P11" s="49"/>
      <c r="Q11" s="49"/>
      <c r="R11" s="49"/>
      <c r="S11" s="49"/>
      <c r="T11" s="90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90"/>
      <c r="BG11" s="90"/>
      <c r="BH11" s="49" t="s">
        <v>226</v>
      </c>
      <c r="BI11" s="49"/>
      <c r="BJ11" s="49"/>
      <c r="BK11" s="49"/>
      <c r="BL11" s="49"/>
      <c r="BM11" s="49"/>
      <c r="BN11" s="49"/>
    </row>
    <row r="12" spans="1:87" s="23" customFormat="1" ht="21">
      <c r="A12" s="22"/>
      <c r="B12" s="67" t="s">
        <v>6</v>
      </c>
      <c r="C12" s="23" t="s">
        <v>7</v>
      </c>
      <c r="D12" s="68"/>
      <c r="E12" s="46"/>
      <c r="F12" s="47"/>
      <c r="G12" s="24"/>
      <c r="H12" s="25" t="s">
        <v>227</v>
      </c>
      <c r="I12" s="26" t="str">
        <f t="shared" ref="I12:I74" si="33">IF(OR(F12=0,E12=0)," - ",NETWORKDAYS(E12,F12))</f>
        <v xml:space="preserve"> - </v>
      </c>
      <c r="J12" s="43"/>
      <c r="K12" s="49"/>
      <c r="L12" s="49"/>
      <c r="M12" s="49"/>
      <c r="N12" s="49"/>
      <c r="O12" s="49"/>
      <c r="P12" s="49"/>
      <c r="Q12" s="49"/>
      <c r="R12" s="49"/>
      <c r="S12" s="49"/>
      <c r="T12" s="90" t="s">
        <v>29</v>
      </c>
      <c r="U12" s="89">
        <v>1</v>
      </c>
      <c r="V12" s="89">
        <v>2</v>
      </c>
      <c r="W12" s="89"/>
      <c r="X12" s="89"/>
      <c r="Y12" s="89">
        <v>3</v>
      </c>
      <c r="Z12" s="89">
        <v>4</v>
      </c>
      <c r="AA12" s="89">
        <v>5</v>
      </c>
      <c r="AB12" s="89">
        <v>6</v>
      </c>
      <c r="AC12" s="89">
        <v>7</v>
      </c>
      <c r="AD12" s="89"/>
      <c r="AE12" s="89"/>
      <c r="AF12" s="89">
        <v>8</v>
      </c>
      <c r="AG12" s="89">
        <v>9</v>
      </c>
      <c r="AH12" s="89">
        <v>10</v>
      </c>
      <c r="AI12" s="89">
        <v>11</v>
      </c>
      <c r="AJ12" s="89">
        <v>12</v>
      </c>
      <c r="AK12" s="89"/>
      <c r="AL12" s="89"/>
      <c r="AM12" s="89">
        <v>13</v>
      </c>
      <c r="AN12" s="89">
        <v>14</v>
      </c>
      <c r="AO12" s="89">
        <v>15</v>
      </c>
      <c r="AP12" s="89"/>
      <c r="AQ12" s="89">
        <v>16</v>
      </c>
      <c r="AR12" s="89"/>
      <c r="AS12" s="89"/>
      <c r="AT12" s="89">
        <v>17</v>
      </c>
      <c r="AU12" s="89">
        <v>18</v>
      </c>
      <c r="AV12" s="89">
        <v>19</v>
      </c>
      <c r="AW12" s="89">
        <v>20</v>
      </c>
      <c r="AX12" s="89"/>
      <c r="AY12" s="89"/>
      <c r="AZ12" s="89"/>
      <c r="BA12" s="89">
        <v>21</v>
      </c>
      <c r="BB12" s="89">
        <v>22</v>
      </c>
      <c r="BC12" s="89">
        <v>23</v>
      </c>
      <c r="BD12" s="89">
        <v>24</v>
      </c>
      <c r="BE12" s="89"/>
      <c r="BF12" s="89"/>
      <c r="BG12" s="89"/>
      <c r="BH12" s="89">
        <v>39</v>
      </c>
      <c r="BI12" s="89">
        <v>40</v>
      </c>
      <c r="BJ12" s="89">
        <v>41</v>
      </c>
      <c r="BK12" s="89"/>
      <c r="BL12" s="89"/>
      <c r="BM12" s="89"/>
      <c r="BN12" s="89"/>
    </row>
    <row r="13" spans="1:87" s="23" customFormat="1" ht="21">
      <c r="A13" s="22"/>
      <c r="B13" s="116" t="s">
        <v>186</v>
      </c>
      <c r="C13" s="23" t="s">
        <v>220</v>
      </c>
      <c r="D13" s="68"/>
      <c r="E13" s="46"/>
      <c r="F13" s="47"/>
      <c r="G13" s="29"/>
      <c r="H13" s="113" t="s">
        <v>227</v>
      </c>
      <c r="I13" s="26" t="str">
        <f t="shared" si="33"/>
        <v xml:space="preserve"> - </v>
      </c>
      <c r="J13" s="45"/>
      <c r="K13" s="49"/>
      <c r="L13" s="49"/>
      <c r="M13" s="50"/>
      <c r="N13" s="49"/>
      <c r="O13" s="49"/>
      <c r="P13" s="49"/>
      <c r="Q13" s="49"/>
      <c r="R13" s="49"/>
      <c r="S13" s="49"/>
      <c r="T13" s="90" t="s">
        <v>59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</row>
    <row r="14" spans="1:87" s="23" customFormat="1" ht="21">
      <c r="A14" s="22"/>
      <c r="B14" s="116" t="s">
        <v>187</v>
      </c>
      <c r="C14" s="23" t="str">
        <f>C25</f>
        <v>急診部</v>
      </c>
      <c r="D14" s="68"/>
      <c r="E14" s="46"/>
      <c r="F14" s="47"/>
      <c r="G14" s="24"/>
      <c r="H14" s="25" t="s">
        <v>227</v>
      </c>
      <c r="I14" s="26" t="str">
        <f t="shared" si="33"/>
        <v xml:space="preserve"> - </v>
      </c>
      <c r="J14" s="43"/>
      <c r="K14" s="49"/>
      <c r="L14" s="49"/>
      <c r="M14" s="50"/>
      <c r="N14" s="49"/>
      <c r="O14" s="49"/>
      <c r="P14" s="49"/>
      <c r="Q14" s="49"/>
      <c r="R14" s="49"/>
      <c r="S14" s="49"/>
      <c r="T14" s="90" t="s">
        <v>164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</row>
    <row r="15" spans="1:87" s="23" customFormat="1" ht="21">
      <c r="A15" s="22"/>
      <c r="B15" s="116" t="s">
        <v>188</v>
      </c>
      <c r="C15" s="23" t="s">
        <v>221</v>
      </c>
      <c r="D15" s="68"/>
      <c r="E15" s="46"/>
      <c r="F15" s="47"/>
      <c r="G15" s="24"/>
      <c r="H15" s="25" t="s">
        <v>227</v>
      </c>
      <c r="I15" s="26" t="str">
        <f t="shared" si="33"/>
        <v xml:space="preserve"> - </v>
      </c>
      <c r="J15" s="43"/>
      <c r="K15" s="49"/>
      <c r="L15" s="49"/>
      <c r="M15" s="49"/>
      <c r="N15" s="49"/>
      <c r="O15" s="49"/>
      <c r="P15" s="49"/>
      <c r="Q15" s="49"/>
      <c r="R15" s="49"/>
      <c r="S15" s="49"/>
      <c r="T15" s="90" t="s">
        <v>117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</row>
    <row r="16" spans="1:87" s="23" customFormat="1" ht="21">
      <c r="A16" s="22"/>
      <c r="B16" s="116" t="s">
        <v>189</v>
      </c>
      <c r="C16" s="67" t="s">
        <v>219</v>
      </c>
      <c r="D16" s="68"/>
      <c r="E16" s="46"/>
      <c r="F16" s="47"/>
      <c r="G16" s="24"/>
      <c r="H16" s="25" t="s">
        <v>227</v>
      </c>
      <c r="I16" s="26" t="str">
        <f t="shared" si="33"/>
        <v xml:space="preserve"> - </v>
      </c>
      <c r="J16" s="43"/>
      <c r="K16" s="49"/>
      <c r="L16" s="49"/>
      <c r="M16" s="49"/>
      <c r="N16" s="49"/>
      <c r="O16" s="49"/>
      <c r="P16" s="49"/>
      <c r="Q16" s="49"/>
      <c r="R16" s="49"/>
      <c r="S16" s="49"/>
      <c r="T16" s="90" t="s">
        <v>119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</row>
    <row r="17" spans="1:100" s="23" customFormat="1" ht="21">
      <c r="A17" s="22"/>
      <c r="B17" s="116" t="s">
        <v>190</v>
      </c>
      <c r="C17" s="23" t="s">
        <v>223</v>
      </c>
      <c r="D17" s="68"/>
      <c r="E17" s="46"/>
      <c r="F17" s="47"/>
      <c r="G17" s="24"/>
      <c r="H17" s="25" t="s">
        <v>227</v>
      </c>
      <c r="I17" s="26" t="str">
        <f t="shared" si="33"/>
        <v xml:space="preserve"> - </v>
      </c>
      <c r="J17" s="43"/>
      <c r="K17" s="49"/>
      <c r="L17" s="49"/>
      <c r="M17" s="49"/>
      <c r="N17" s="49"/>
      <c r="O17" s="49"/>
      <c r="P17" s="49"/>
      <c r="Q17" s="49"/>
      <c r="R17" s="49"/>
      <c r="S17" s="49"/>
      <c r="T17" s="90" t="s">
        <v>52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</row>
    <row r="18" spans="1:100" s="23" customFormat="1" ht="18" customHeight="1">
      <c r="A18" s="22"/>
      <c r="B18" s="116" t="s">
        <v>191</v>
      </c>
      <c r="C18" s="23" t="s">
        <v>221</v>
      </c>
      <c r="D18" s="68"/>
      <c r="E18" s="46"/>
      <c r="F18" s="47"/>
      <c r="G18" s="24"/>
      <c r="H18" s="25" t="s">
        <v>227</v>
      </c>
      <c r="I18" s="26" t="str">
        <f t="shared" si="33"/>
        <v xml:space="preserve"> - </v>
      </c>
      <c r="J18" s="43"/>
      <c r="K18" s="49"/>
      <c r="L18" s="49"/>
      <c r="M18" s="49"/>
      <c r="N18" s="49"/>
      <c r="O18" s="49"/>
      <c r="P18" s="49"/>
      <c r="Q18" s="49"/>
      <c r="R18" s="49"/>
      <c r="S18" s="49"/>
      <c r="T18" s="90" t="s">
        <v>122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</row>
    <row r="19" spans="1:100" s="23" customFormat="1" ht="21">
      <c r="A19" s="22"/>
      <c r="B19" s="116" t="s">
        <v>192</v>
      </c>
      <c r="C19" s="23" t="s">
        <v>223</v>
      </c>
      <c r="D19" s="68"/>
      <c r="E19" s="46"/>
      <c r="F19" s="47"/>
      <c r="G19" s="24"/>
      <c r="H19" s="25" t="s">
        <v>227</v>
      </c>
      <c r="I19" s="26" t="str">
        <f t="shared" si="33"/>
        <v xml:space="preserve"> - </v>
      </c>
      <c r="J19" s="43"/>
      <c r="K19" s="49"/>
      <c r="L19" s="49"/>
      <c r="M19" s="49"/>
      <c r="N19" s="49"/>
      <c r="O19" s="49"/>
      <c r="P19" s="49"/>
      <c r="Q19" s="49"/>
      <c r="R19" s="49"/>
      <c r="S19" s="49"/>
      <c r="T19" s="90" t="s">
        <v>123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</row>
    <row r="20" spans="1:100" s="23" customFormat="1" ht="21">
      <c r="A20" s="22"/>
      <c r="B20" s="116" t="s">
        <v>193</v>
      </c>
      <c r="D20" s="68"/>
      <c r="E20" s="46"/>
      <c r="F20" s="47"/>
      <c r="G20" s="24"/>
      <c r="H20" s="25" t="s">
        <v>227</v>
      </c>
      <c r="I20" s="26" t="str">
        <f t="shared" si="33"/>
        <v xml:space="preserve"> - </v>
      </c>
      <c r="J20" s="43"/>
      <c r="K20" s="49"/>
      <c r="L20" s="49"/>
      <c r="M20" s="49"/>
      <c r="N20" s="49"/>
      <c r="O20" s="49"/>
      <c r="P20" s="49"/>
      <c r="Q20" s="49"/>
      <c r="R20" s="49"/>
      <c r="S20" s="49"/>
      <c r="T20" s="90" t="s">
        <v>124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</row>
    <row r="21" spans="1:100" s="23" customFormat="1" ht="21">
      <c r="A21" s="22"/>
      <c r="B21" s="116" t="s">
        <v>194</v>
      </c>
      <c r="C21" s="23" t="s">
        <v>135</v>
      </c>
      <c r="D21" s="68"/>
      <c r="E21" s="46"/>
      <c r="F21" s="47"/>
      <c r="G21" s="24"/>
      <c r="H21" s="25" t="s">
        <v>227</v>
      </c>
      <c r="I21" s="26" t="str">
        <f t="shared" si="33"/>
        <v xml:space="preserve"> - </v>
      </c>
      <c r="J21" s="43"/>
      <c r="K21" s="49"/>
      <c r="L21" s="49"/>
      <c r="M21" s="49"/>
      <c r="N21" s="49"/>
      <c r="O21" s="49"/>
      <c r="P21" s="49"/>
      <c r="Q21" s="49"/>
      <c r="R21" s="49"/>
      <c r="S21" s="49"/>
      <c r="T21" s="90" t="s">
        <v>126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</row>
    <row r="22" spans="1:100" s="23" customFormat="1" ht="21">
      <c r="A22" s="22"/>
      <c r="B22" s="116" t="s">
        <v>185</v>
      </c>
      <c r="C22" s="23" t="s">
        <v>136</v>
      </c>
      <c r="D22" s="108"/>
      <c r="E22" s="46"/>
      <c r="F22" s="47"/>
      <c r="G22" s="96"/>
      <c r="H22" s="25" t="s">
        <v>227</v>
      </c>
      <c r="I22" s="26" t="str">
        <f t="shared" si="33"/>
        <v xml:space="preserve"> - </v>
      </c>
      <c r="J22" s="109"/>
      <c r="K22" s="49"/>
      <c r="L22" s="49"/>
      <c r="M22" s="49"/>
      <c r="N22" s="49"/>
      <c r="O22" s="49"/>
      <c r="P22" s="49"/>
      <c r="Q22" s="49"/>
      <c r="R22" s="49"/>
      <c r="S22" s="49"/>
      <c r="T22" s="90" t="s">
        <v>128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</row>
    <row r="23" spans="1:100" s="23" customFormat="1" ht="21">
      <c r="A23" s="22"/>
      <c r="B23" s="117" t="s">
        <v>209</v>
      </c>
      <c r="C23" s="23" t="s">
        <v>222</v>
      </c>
      <c r="D23" s="108"/>
      <c r="E23" s="46"/>
      <c r="F23" s="47"/>
      <c r="G23" s="96"/>
      <c r="H23" s="25" t="s">
        <v>227</v>
      </c>
      <c r="I23" s="26" t="str">
        <f t="shared" si="33"/>
        <v xml:space="preserve"> - </v>
      </c>
      <c r="J23" s="109"/>
      <c r="K23" s="49"/>
      <c r="L23" s="49"/>
      <c r="M23" s="49"/>
      <c r="N23" s="49"/>
      <c r="O23" s="49"/>
      <c r="P23" s="49"/>
      <c r="Q23" s="49"/>
      <c r="R23" s="49"/>
      <c r="S23" s="49"/>
      <c r="T23" s="90" t="s">
        <v>137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</row>
    <row r="24" spans="1:100" s="18" customFormat="1" ht="21">
      <c r="A24" s="16" t="str">
        <f>IF(ISERROR(VALUE(SUBSTITUTE(prevWBS,".",""))),"1",IF(ISERROR(FIND("`",SUBSTITUTE(prevWBS,".","`",1))),TEXT(VALUE(prevWBS)+1,"#"),TEXT(VALUE(LEFT(prevWBS,FIND("`",SUBSTITUTE(prevWBS,".","`",1))-1))+1,"#")))</f>
        <v>1</v>
      </c>
      <c r="B24" s="17" t="s">
        <v>152</v>
      </c>
      <c r="C24" s="18" t="s">
        <v>220</v>
      </c>
      <c r="D24" s="19"/>
      <c r="E24" s="46"/>
      <c r="F24" s="47"/>
      <c r="G24" s="20"/>
      <c r="H24" s="21"/>
      <c r="I24" s="26" t="str">
        <f t="shared" si="33"/>
        <v xml:space="preserve"> - </v>
      </c>
      <c r="J24" s="44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100" s="23" customFormat="1" ht="21">
      <c r="A25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1.1</v>
      </c>
      <c r="B25" s="91" t="s">
        <v>30</v>
      </c>
      <c r="C25" s="93" t="s">
        <v>9</v>
      </c>
      <c r="D25" s="68"/>
      <c r="E25" s="46"/>
      <c r="F25" s="47"/>
      <c r="G25" s="24"/>
      <c r="H25" s="25" t="s">
        <v>227</v>
      </c>
      <c r="I25" s="26" t="str">
        <f t="shared" si="33"/>
        <v xml:space="preserve"> - </v>
      </c>
      <c r="J25" s="43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</row>
    <row r="26" spans="1:100" s="23" customFormat="1" ht="21">
      <c r="A26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1.2</v>
      </c>
      <c r="B26" s="91" t="s">
        <v>31</v>
      </c>
      <c r="C26" s="93" t="s">
        <v>36</v>
      </c>
      <c r="D26" s="68"/>
      <c r="E26" s="46"/>
      <c r="F26" s="47"/>
      <c r="G26" s="24"/>
      <c r="H26" s="25" t="s">
        <v>227</v>
      </c>
      <c r="I26" s="26" t="str">
        <f t="shared" si="33"/>
        <v xml:space="preserve"> - </v>
      </c>
      <c r="J26" s="4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</row>
    <row r="27" spans="1:100" s="23" customFormat="1" ht="21">
      <c r="A27" s="22" t="s">
        <v>154</v>
      </c>
      <c r="B27" s="94" t="s">
        <v>107</v>
      </c>
      <c r="C27" s="23" t="s">
        <v>21</v>
      </c>
      <c r="D27" s="68"/>
      <c r="E27" s="46"/>
      <c r="F27" s="47"/>
      <c r="G27" s="24"/>
      <c r="H27" s="25" t="s">
        <v>227</v>
      </c>
      <c r="I27" s="26" t="str">
        <f t="shared" si="33"/>
        <v xml:space="preserve"> - </v>
      </c>
      <c r="J27" s="43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</row>
    <row r="28" spans="1:100" s="23" customFormat="1" ht="21">
      <c r="A28" s="22" t="s">
        <v>155</v>
      </c>
      <c r="B28" s="94" t="s">
        <v>46</v>
      </c>
      <c r="C28" s="23" t="s">
        <v>19</v>
      </c>
      <c r="D28" s="68"/>
      <c r="E28" s="46"/>
      <c r="F28" s="47"/>
      <c r="G28" s="24"/>
      <c r="H28" s="25" t="s">
        <v>227</v>
      </c>
      <c r="I28" s="26" t="str">
        <f t="shared" si="33"/>
        <v xml:space="preserve"> - </v>
      </c>
      <c r="J28" s="43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</row>
    <row r="29" spans="1:100" s="23" customFormat="1" ht="21">
      <c r="A29" s="22" t="s">
        <v>156</v>
      </c>
      <c r="B29" s="94" t="s">
        <v>47</v>
      </c>
      <c r="C29" s="23" t="s">
        <v>19</v>
      </c>
      <c r="D29" s="68"/>
      <c r="E29" s="46"/>
      <c r="F29" s="47"/>
      <c r="G29" s="24"/>
      <c r="H29" s="25" t="s">
        <v>227</v>
      </c>
      <c r="I29" s="26" t="str">
        <f t="shared" si="33"/>
        <v xml:space="preserve"> - </v>
      </c>
      <c r="J29" s="43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</row>
    <row r="30" spans="1:100" s="23" customFormat="1" ht="21">
      <c r="A30" s="22" t="s">
        <v>157</v>
      </c>
      <c r="B30" s="94" t="s">
        <v>48</v>
      </c>
      <c r="C30" s="23" t="s">
        <v>19</v>
      </c>
      <c r="D30" s="68"/>
      <c r="E30" s="46"/>
      <c r="F30" s="47"/>
      <c r="G30" s="24"/>
      <c r="H30" s="25" t="s">
        <v>227</v>
      </c>
      <c r="I30" s="26" t="str">
        <f t="shared" si="33"/>
        <v xml:space="preserve"> - </v>
      </c>
      <c r="J30" s="4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</row>
    <row r="31" spans="1:100" s="23" customFormat="1" ht="21">
      <c r="A31" s="22" t="s">
        <v>158</v>
      </c>
      <c r="B31" s="94" t="s">
        <v>49</v>
      </c>
      <c r="C31" s="23" t="s">
        <v>19</v>
      </c>
      <c r="D31" s="68"/>
      <c r="E31" s="46"/>
      <c r="F31" s="47"/>
      <c r="G31" s="24"/>
      <c r="H31" s="25" t="s">
        <v>227</v>
      </c>
      <c r="I31" s="26" t="str">
        <f t="shared" si="33"/>
        <v xml:space="preserve"> - </v>
      </c>
      <c r="J31" s="43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</row>
    <row r="32" spans="1:100" s="23" customFormat="1" ht="21">
      <c r="A32" s="22" t="s">
        <v>159</v>
      </c>
      <c r="B32" s="94" t="s">
        <v>50</v>
      </c>
      <c r="C32" s="23" t="s">
        <v>20</v>
      </c>
      <c r="D32" s="68"/>
      <c r="E32" s="46"/>
      <c r="F32" s="47"/>
      <c r="G32" s="24"/>
      <c r="H32" s="25" t="s">
        <v>227</v>
      </c>
      <c r="I32" s="26" t="str">
        <f t="shared" si="33"/>
        <v xml:space="preserve"> - </v>
      </c>
      <c r="J32" s="4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</row>
    <row r="33" spans="1:66" s="23" customFormat="1" ht="21">
      <c r="A33" s="22" t="s">
        <v>160</v>
      </c>
      <c r="B33" s="94" t="s">
        <v>51</v>
      </c>
      <c r="C33" s="23" t="s">
        <v>21</v>
      </c>
      <c r="D33" s="68"/>
      <c r="E33" s="46"/>
      <c r="F33" s="47"/>
      <c r="G33" s="29"/>
      <c r="H33" s="113" t="s">
        <v>227</v>
      </c>
      <c r="I33" s="26" t="str">
        <f t="shared" si="33"/>
        <v xml:space="preserve"> - </v>
      </c>
      <c r="J33" s="45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</row>
    <row r="34" spans="1:66" s="23" customFormat="1" ht="21">
      <c r="A34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1.3</v>
      </c>
      <c r="B34" s="91" t="s">
        <v>28</v>
      </c>
      <c r="C34" s="93" t="s">
        <v>91</v>
      </c>
      <c r="D34" s="68"/>
      <c r="E34" s="46"/>
      <c r="F34" s="47"/>
      <c r="G34" s="24"/>
      <c r="H34" s="25" t="s">
        <v>227</v>
      </c>
      <c r="I34" s="26" t="str">
        <f t="shared" si="33"/>
        <v xml:space="preserve"> - </v>
      </c>
      <c r="J34" s="43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</row>
    <row r="35" spans="1:66" s="23" customFormat="1" ht="21">
      <c r="A35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1.4</v>
      </c>
      <c r="B35" s="91" t="s">
        <v>32</v>
      </c>
      <c r="C35" s="93" t="s">
        <v>169</v>
      </c>
      <c r="D35" s="68"/>
      <c r="E35" s="46"/>
      <c r="F35" s="47"/>
      <c r="G35" s="24"/>
      <c r="H35" s="25" t="s">
        <v>227</v>
      </c>
      <c r="I35" s="26" t="str">
        <f t="shared" si="33"/>
        <v xml:space="preserve"> - </v>
      </c>
      <c r="J35" s="4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</row>
    <row r="36" spans="1:66" s="23" customFormat="1" ht="21">
      <c r="A36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1.5</v>
      </c>
      <c r="B36" s="91" t="s">
        <v>138</v>
      </c>
      <c r="C36" s="93" t="s">
        <v>23</v>
      </c>
      <c r="D36" s="68"/>
      <c r="E36" s="46"/>
      <c r="F36" s="47"/>
      <c r="G36" s="24"/>
      <c r="H36" s="25" t="s">
        <v>227</v>
      </c>
      <c r="I36" s="26" t="str">
        <f t="shared" si="33"/>
        <v xml:space="preserve"> - </v>
      </c>
      <c r="J36" s="43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9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</row>
    <row r="37" spans="1:66" s="23" customFormat="1" ht="21">
      <c r="A37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1.6</v>
      </c>
      <c r="B37" s="91" t="s">
        <v>146</v>
      </c>
      <c r="C37" s="93" t="s">
        <v>168</v>
      </c>
      <c r="D37" s="68"/>
      <c r="E37" s="46"/>
      <c r="F37" s="47"/>
      <c r="G37" s="24"/>
      <c r="H37" s="25" t="s">
        <v>227</v>
      </c>
      <c r="I37" s="26" t="str">
        <f t="shared" si="33"/>
        <v xml:space="preserve"> - </v>
      </c>
      <c r="J37" s="43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</row>
    <row r="38" spans="1:66" s="23" customFormat="1" ht="21">
      <c r="A38" s="22" t="s">
        <v>161</v>
      </c>
      <c r="B38" s="94" t="s">
        <v>170</v>
      </c>
      <c r="C38" s="23" t="s">
        <v>167</v>
      </c>
      <c r="D38" s="68"/>
      <c r="E38" s="46"/>
      <c r="F38" s="47"/>
      <c r="G38" s="24"/>
      <c r="H38" s="25" t="s">
        <v>227</v>
      </c>
      <c r="I38" s="26" t="str">
        <f t="shared" si="33"/>
        <v xml:space="preserve"> - </v>
      </c>
      <c r="J38" s="4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</row>
    <row r="39" spans="1:66" s="23" customFormat="1" ht="21">
      <c r="A39" s="22" t="s">
        <v>162</v>
      </c>
      <c r="B39" s="94" t="s">
        <v>171</v>
      </c>
      <c r="C39" s="23" t="s">
        <v>166</v>
      </c>
      <c r="D39" s="68"/>
      <c r="E39" s="46"/>
      <c r="F39" s="47"/>
      <c r="G39" s="24"/>
      <c r="H39" s="25" t="s">
        <v>227</v>
      </c>
      <c r="I39" s="26" t="str">
        <f t="shared" si="33"/>
        <v xml:space="preserve"> - </v>
      </c>
      <c r="J39" s="43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</row>
    <row r="40" spans="1:66" s="23" customFormat="1" ht="21">
      <c r="A40" s="22" t="s">
        <v>163</v>
      </c>
      <c r="B40" s="94" t="s">
        <v>172</v>
      </c>
      <c r="C40" s="23" t="s">
        <v>165</v>
      </c>
      <c r="D40" s="68"/>
      <c r="E40" s="46"/>
      <c r="F40" s="47"/>
      <c r="G40" s="24"/>
      <c r="H40" s="25" t="s">
        <v>227</v>
      </c>
      <c r="I40" s="26" t="str">
        <f t="shared" si="33"/>
        <v xml:space="preserve"> - </v>
      </c>
      <c r="J40" s="43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</row>
    <row r="41" spans="1:66" s="18" customFormat="1" ht="21">
      <c r="A41" s="16" t="str">
        <f>IF(ISERROR(VALUE(SUBSTITUTE(prevWBS,".",""))),"1",IF(ISERROR(FIND("`",SUBSTITUTE(prevWBS,".","`",1))),TEXT(VALUE(prevWBS)+1,"#"),TEXT(VALUE(LEFT(prevWBS,FIND("`",SUBSTITUTE(prevWBS,".","`",1))-1))+1,"#")))</f>
        <v>2</v>
      </c>
      <c r="B41" s="17" t="s">
        <v>153</v>
      </c>
      <c r="C41" s="18" t="s">
        <v>224</v>
      </c>
      <c r="D41" s="19"/>
      <c r="E41" s="46"/>
      <c r="F41" s="47"/>
      <c r="G41" s="20"/>
      <c r="H41" s="21"/>
      <c r="I41" s="26" t="str">
        <f t="shared" si="33"/>
        <v xml:space="preserve"> - </v>
      </c>
      <c r="J41" s="44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23" customFormat="1" ht="21">
      <c r="A42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2.1</v>
      </c>
      <c r="B42" s="91" t="s">
        <v>174</v>
      </c>
      <c r="C42" s="93" t="s">
        <v>175</v>
      </c>
      <c r="D42" s="68"/>
      <c r="E42" s="46"/>
      <c r="F42" s="47"/>
      <c r="G42" s="24"/>
      <c r="H42" s="25" t="s">
        <v>227</v>
      </c>
      <c r="I42" s="26" t="str">
        <f t="shared" si="33"/>
        <v xml:space="preserve"> - </v>
      </c>
      <c r="J42" s="43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</row>
    <row r="43" spans="1:66" s="27" customFormat="1" ht="21">
      <c r="A43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2.2</v>
      </c>
      <c r="B43" s="114" t="s">
        <v>176</v>
      </c>
      <c r="C43" s="93" t="s">
        <v>175</v>
      </c>
      <c r="D43" s="28"/>
      <c r="E43" s="46"/>
      <c r="F43" s="47"/>
      <c r="G43" s="24"/>
      <c r="H43" s="25" t="s">
        <v>227</v>
      </c>
      <c r="I43" s="26" t="str">
        <f t="shared" si="33"/>
        <v xml:space="preserve"> - </v>
      </c>
      <c r="J43" s="45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</row>
    <row r="44" spans="1:66" s="23" customFormat="1" ht="21">
      <c r="A44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2.3</v>
      </c>
      <c r="B44" s="91" t="s">
        <v>114</v>
      </c>
      <c r="C44" s="93" t="s">
        <v>224</v>
      </c>
      <c r="D44" s="68"/>
      <c r="E44" s="46"/>
      <c r="F44" s="47"/>
      <c r="G44" s="24"/>
      <c r="H44" s="25" t="s">
        <v>227</v>
      </c>
      <c r="I44" s="26" t="str">
        <f t="shared" si="33"/>
        <v xml:space="preserve"> - </v>
      </c>
      <c r="J44" s="43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</row>
    <row r="45" spans="1:66" s="23" customFormat="1" ht="21">
      <c r="A45" s="22" t="s">
        <v>177</v>
      </c>
      <c r="B45" s="94" t="s">
        <v>115</v>
      </c>
      <c r="C45" s="23" t="s">
        <v>224</v>
      </c>
      <c r="D45" s="68"/>
      <c r="E45" s="46"/>
      <c r="F45" s="47"/>
      <c r="G45" s="24"/>
      <c r="H45" s="25" t="s">
        <v>227</v>
      </c>
      <c r="I45" s="26" t="str">
        <f t="shared" si="33"/>
        <v xml:space="preserve"> - </v>
      </c>
      <c r="J45" s="43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90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</row>
    <row r="46" spans="1:66" s="23" customFormat="1" ht="18" customHeight="1">
      <c r="A46" s="22" t="s">
        <v>178</v>
      </c>
      <c r="B46" s="94" t="s">
        <v>116</v>
      </c>
      <c r="C46" s="23" t="s">
        <v>224</v>
      </c>
      <c r="D46" s="68"/>
      <c r="E46" s="46"/>
      <c r="F46" s="47"/>
      <c r="G46" s="24"/>
      <c r="H46" s="25" t="s">
        <v>227</v>
      </c>
      <c r="I46" s="26" t="str">
        <f t="shared" si="33"/>
        <v xml:space="preserve"> - </v>
      </c>
      <c r="J46" s="43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</row>
    <row r="47" spans="1:66" s="23" customFormat="1" ht="21">
      <c r="A47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2.4</v>
      </c>
      <c r="B47" s="91" t="s">
        <v>113</v>
      </c>
      <c r="C47" s="93" t="s">
        <v>225</v>
      </c>
      <c r="D47" s="68"/>
      <c r="E47" s="46"/>
      <c r="F47" s="47"/>
      <c r="G47" s="24"/>
      <c r="H47" s="25" t="s">
        <v>227</v>
      </c>
      <c r="I47" s="26" t="str">
        <f t="shared" si="33"/>
        <v xml:space="preserve"> - </v>
      </c>
      <c r="J47" s="43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</row>
    <row r="48" spans="1:66" s="23" customFormat="1" ht="18" customHeight="1">
      <c r="A48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2.5</v>
      </c>
      <c r="B48" s="91" t="s">
        <v>112</v>
      </c>
      <c r="C48" s="91" t="s">
        <v>37</v>
      </c>
      <c r="D48" s="68"/>
      <c r="E48" s="46"/>
      <c r="F48" s="47"/>
      <c r="G48" s="24"/>
      <c r="H48" s="25" t="s">
        <v>227</v>
      </c>
      <c r="I48" s="26" t="str">
        <f t="shared" si="33"/>
        <v xml:space="preserve"> - </v>
      </c>
      <c r="J48" s="43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</row>
    <row r="49" spans="1:66" s="81" customFormat="1" ht="21">
      <c r="A49" s="80" t="str">
        <f>IF(ISERROR(VALUE(SUBSTITUTE(prevWBS,".",""))),"1",IF(ISERROR(FIND("`",SUBSTITUTE(prevWBS,".","`",1))),TEXT(VALUE(prevWBS)+1,"#"),TEXT(VALUE(LEFT(prevWBS,FIND("`",SUBSTITUTE(prevWBS,".","`",1))-1))+1,"#")))</f>
        <v>3</v>
      </c>
      <c r="B49" s="87" t="s">
        <v>118</v>
      </c>
      <c r="C49" s="81" t="s">
        <v>221</v>
      </c>
      <c r="D49" s="82"/>
      <c r="E49" s="46"/>
      <c r="F49" s="47"/>
      <c r="G49" s="83"/>
      <c r="H49" s="84" t="s">
        <v>227</v>
      </c>
      <c r="I49" s="26" t="str">
        <f t="shared" si="33"/>
        <v xml:space="preserve"> - </v>
      </c>
      <c r="J49" s="85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s="23" customFormat="1" ht="21">
      <c r="A50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3.1</v>
      </c>
      <c r="B50" s="91" t="s">
        <v>35</v>
      </c>
      <c r="C50" s="93" t="s">
        <v>20</v>
      </c>
      <c r="D50" s="68"/>
      <c r="E50" s="46"/>
      <c r="F50" s="47"/>
      <c r="G50" s="24"/>
      <c r="H50" s="25" t="s">
        <v>227</v>
      </c>
      <c r="I50" s="26" t="str">
        <f t="shared" si="33"/>
        <v xml:space="preserve"> - </v>
      </c>
      <c r="J50" s="43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</row>
    <row r="51" spans="1:66" s="23" customFormat="1" ht="21">
      <c r="A51" s="22" t="s">
        <v>26</v>
      </c>
      <c r="B51" s="94" t="s">
        <v>182</v>
      </c>
      <c r="C51" s="23" t="s">
        <v>129</v>
      </c>
      <c r="D51" s="68"/>
      <c r="E51" s="46"/>
      <c r="F51" s="47"/>
      <c r="G51" s="24"/>
      <c r="H51" s="25" t="s">
        <v>227</v>
      </c>
      <c r="I51" s="26" t="str">
        <f t="shared" si="33"/>
        <v xml:space="preserve"> - </v>
      </c>
      <c r="J51" s="43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</row>
    <row r="52" spans="1:66" s="23" customFormat="1" ht="21">
      <c r="A52" s="22" t="s">
        <v>27</v>
      </c>
      <c r="B52" s="94" t="s">
        <v>184</v>
      </c>
      <c r="C52" s="23" t="s">
        <v>129</v>
      </c>
      <c r="D52" s="68"/>
      <c r="E52" s="46"/>
      <c r="F52" s="47"/>
      <c r="G52" s="24"/>
      <c r="H52" s="25" t="s">
        <v>227</v>
      </c>
      <c r="I52" s="26" t="str">
        <f t="shared" si="33"/>
        <v xml:space="preserve"> - </v>
      </c>
      <c r="J52" s="43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</row>
    <row r="53" spans="1:66" s="23" customFormat="1" ht="21">
      <c r="A53" s="2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3.2</v>
      </c>
      <c r="B53" s="94" t="s">
        <v>183</v>
      </c>
      <c r="C53" s="23" t="s">
        <v>130</v>
      </c>
      <c r="D53" s="68"/>
      <c r="E53" s="46"/>
      <c r="F53" s="47"/>
      <c r="G53" s="24"/>
      <c r="H53" s="25" t="s">
        <v>227</v>
      </c>
      <c r="I53" s="26" t="str">
        <f t="shared" si="33"/>
        <v xml:space="preserve"> - </v>
      </c>
      <c r="J53" s="43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90"/>
      <c r="AG53" s="90"/>
      <c r="AH53" s="49"/>
      <c r="AI53" s="49"/>
      <c r="AJ53" s="49"/>
      <c r="AK53" s="49"/>
      <c r="AL53" s="49"/>
      <c r="AM53" s="90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</row>
    <row r="54" spans="1:66" s="18" customFormat="1" ht="21">
      <c r="A54" s="16" t="str">
        <f>IF(ISERROR(VALUE(SUBSTITUTE(prevWBS,".",""))),"1",IF(ISERROR(FIND("`",SUBSTITUTE(prevWBS,".","`",1))),TEXT(VALUE(prevWBS)+1,"#"),TEXT(VALUE(LEFT(prevWBS,FIND("`",SUBSTITUTE(prevWBS,".","`",1))-1))+1,"#")))</f>
        <v>4</v>
      </c>
      <c r="B54" s="17" t="s">
        <v>42</v>
      </c>
      <c r="C54" s="18" t="s">
        <v>219</v>
      </c>
      <c r="D54" s="19"/>
      <c r="E54" s="46"/>
      <c r="F54" s="47"/>
      <c r="G54" s="20"/>
      <c r="H54" s="21" t="s">
        <v>227</v>
      </c>
      <c r="I54" s="26" t="str">
        <f t="shared" si="33"/>
        <v xml:space="preserve"> - </v>
      </c>
      <c r="J54" s="44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23" customFormat="1" ht="21">
      <c r="A55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4.1</v>
      </c>
      <c r="B55" s="91" t="s">
        <v>68</v>
      </c>
      <c r="C55" s="93"/>
      <c r="D55" s="68"/>
      <c r="E55" s="46"/>
      <c r="F55" s="47"/>
      <c r="G55" s="24"/>
      <c r="H55" s="25" t="s">
        <v>227</v>
      </c>
      <c r="I55" s="26" t="str">
        <f t="shared" si="33"/>
        <v xml:space="preserve"> - </v>
      </c>
      <c r="J55" s="43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</row>
    <row r="56" spans="1:66" s="23" customFormat="1" ht="18" customHeight="1">
      <c r="A56" s="22" t="s">
        <v>69</v>
      </c>
      <c r="B56" s="98" t="s">
        <v>215</v>
      </c>
      <c r="D56" s="68"/>
      <c r="E56" s="46"/>
      <c r="F56" s="47"/>
      <c r="G56" s="24"/>
      <c r="H56" s="25" t="s">
        <v>227</v>
      </c>
      <c r="I56" s="26" t="str">
        <f t="shared" si="33"/>
        <v xml:space="preserve"> - </v>
      </c>
      <c r="J56" s="43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111"/>
      <c r="BG56" s="49"/>
      <c r="BH56" s="49"/>
      <c r="BI56" s="49"/>
      <c r="BJ56" s="49"/>
      <c r="BK56" s="49"/>
      <c r="BL56" s="49"/>
      <c r="BM56" s="49"/>
      <c r="BN56" s="49"/>
    </row>
    <row r="57" spans="1:66" s="23" customFormat="1" ht="18" customHeight="1">
      <c r="A57" s="22" t="s">
        <v>70</v>
      </c>
      <c r="B57" s="98" t="s">
        <v>216</v>
      </c>
      <c r="D57" s="68"/>
      <c r="E57" s="46"/>
      <c r="F57" s="47"/>
      <c r="G57" s="24"/>
      <c r="H57" s="25" t="s">
        <v>227</v>
      </c>
      <c r="I57" s="26" t="str">
        <f t="shared" si="33"/>
        <v xml:space="preserve"> - </v>
      </c>
      <c r="J57" s="43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111"/>
      <c r="BG57" s="49"/>
      <c r="BH57" s="49"/>
      <c r="BI57" s="49"/>
      <c r="BJ57" s="49"/>
      <c r="BK57" s="49"/>
      <c r="BL57" s="49"/>
      <c r="BM57" s="49"/>
      <c r="BN57" s="49"/>
    </row>
    <row r="58" spans="1:66" s="23" customFormat="1" ht="18" customHeight="1">
      <c r="A58" s="22" t="s">
        <v>75</v>
      </c>
      <c r="B58" s="98" t="s">
        <v>71</v>
      </c>
      <c r="D58" s="68"/>
      <c r="E58" s="46"/>
      <c r="F58" s="47"/>
      <c r="G58" s="24"/>
      <c r="H58" s="25" t="s">
        <v>227</v>
      </c>
      <c r="I58" s="26" t="str">
        <f t="shared" si="33"/>
        <v xml:space="preserve"> - </v>
      </c>
      <c r="J58" s="43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111"/>
      <c r="BG58" s="49"/>
      <c r="BH58" s="49"/>
      <c r="BI58" s="49"/>
      <c r="BJ58" s="49"/>
      <c r="BK58" s="49"/>
      <c r="BL58" s="49"/>
      <c r="BM58" s="49"/>
      <c r="BN58" s="49"/>
    </row>
    <row r="59" spans="1:66" s="23" customFormat="1" ht="18" customHeight="1">
      <c r="A59" s="22" t="s">
        <v>76</v>
      </c>
      <c r="B59" s="98" t="s">
        <v>72</v>
      </c>
      <c r="D59" s="68"/>
      <c r="E59" s="46"/>
      <c r="F59" s="47"/>
      <c r="G59" s="24"/>
      <c r="H59" s="25" t="s">
        <v>227</v>
      </c>
      <c r="I59" s="26" t="str">
        <f t="shared" si="33"/>
        <v xml:space="preserve"> - </v>
      </c>
      <c r="J59" s="43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111"/>
      <c r="BG59" s="49"/>
      <c r="BH59" s="49"/>
      <c r="BI59" s="49"/>
      <c r="BJ59" s="49"/>
      <c r="BK59" s="49"/>
      <c r="BL59" s="49"/>
      <c r="BM59" s="49"/>
      <c r="BN59" s="49"/>
    </row>
    <row r="60" spans="1:66" s="23" customFormat="1" ht="18" customHeight="1">
      <c r="A60" s="22" t="s">
        <v>77</v>
      </c>
      <c r="B60" s="98" t="s">
        <v>73</v>
      </c>
      <c r="D60" s="68"/>
      <c r="E60" s="46"/>
      <c r="F60" s="47"/>
      <c r="G60" s="24"/>
      <c r="H60" s="25" t="s">
        <v>227</v>
      </c>
      <c r="I60" s="26" t="str">
        <f t="shared" si="33"/>
        <v xml:space="preserve"> - </v>
      </c>
      <c r="J60" s="43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111"/>
      <c r="BG60" s="49"/>
      <c r="BH60" s="49"/>
      <c r="BI60" s="49"/>
      <c r="BJ60" s="49"/>
      <c r="BK60" s="49"/>
      <c r="BL60" s="49"/>
      <c r="BM60" s="49"/>
      <c r="BN60" s="49"/>
    </row>
    <row r="61" spans="1:66" s="23" customFormat="1" ht="18" customHeight="1">
      <c r="A61" s="22" t="s">
        <v>78</v>
      </c>
      <c r="B61" s="98" t="s">
        <v>74</v>
      </c>
      <c r="D61" s="68"/>
      <c r="E61" s="46"/>
      <c r="F61" s="47"/>
      <c r="G61" s="24"/>
      <c r="H61" s="25" t="s">
        <v>227</v>
      </c>
      <c r="I61" s="26" t="str">
        <f t="shared" si="33"/>
        <v xml:space="preserve"> - </v>
      </c>
      <c r="J61" s="43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111"/>
      <c r="BG61" s="49"/>
      <c r="BH61" s="49"/>
      <c r="BI61" s="49"/>
      <c r="BJ61" s="49"/>
      <c r="BK61" s="49"/>
      <c r="BL61" s="49"/>
      <c r="BM61" s="49"/>
      <c r="BN61" s="49"/>
    </row>
    <row r="62" spans="1:66" s="23" customFormat="1" ht="18" customHeight="1">
      <c r="A62" s="22" t="s">
        <v>79</v>
      </c>
      <c r="B62" s="98" t="s">
        <v>80</v>
      </c>
      <c r="D62" s="68"/>
      <c r="E62" s="46"/>
      <c r="F62" s="47"/>
      <c r="G62" s="24"/>
      <c r="H62" s="25" t="s">
        <v>227</v>
      </c>
      <c r="I62" s="26" t="str">
        <f t="shared" si="33"/>
        <v xml:space="preserve"> - </v>
      </c>
      <c r="J62" s="43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111"/>
      <c r="BG62" s="49"/>
      <c r="BH62" s="49"/>
      <c r="BI62" s="49"/>
      <c r="BJ62" s="49"/>
      <c r="BK62" s="49"/>
      <c r="BL62" s="49"/>
      <c r="BM62" s="49"/>
      <c r="BN62" s="49"/>
    </row>
    <row r="63" spans="1:66" s="23" customFormat="1" ht="21">
      <c r="A63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4.2</v>
      </c>
      <c r="B63" s="91" t="s">
        <v>81</v>
      </c>
      <c r="C63" s="93" t="s">
        <v>82</v>
      </c>
      <c r="D63" s="68"/>
      <c r="E63" s="46"/>
      <c r="F63" s="47"/>
      <c r="G63" s="24"/>
      <c r="H63" s="25" t="s">
        <v>227</v>
      </c>
      <c r="I63" s="26" t="str">
        <f t="shared" si="33"/>
        <v xml:space="preserve"> - </v>
      </c>
      <c r="J63" s="43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</row>
    <row r="64" spans="1:66" s="23" customFormat="1" ht="21">
      <c r="A64" s="22" t="s">
        <v>63</v>
      </c>
      <c r="B64" s="94" t="s">
        <v>49</v>
      </c>
      <c r="D64" s="68"/>
      <c r="E64" s="46"/>
      <c r="F64" s="47"/>
      <c r="G64" s="24"/>
      <c r="H64" s="25" t="s">
        <v>227</v>
      </c>
      <c r="I64" s="26" t="str">
        <f t="shared" si="33"/>
        <v xml:space="preserve"> - </v>
      </c>
      <c r="J64" s="43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</row>
    <row r="65" spans="1:66" s="23" customFormat="1" ht="21">
      <c r="A65" s="22" t="s">
        <v>64</v>
      </c>
      <c r="B65" s="94" t="s">
        <v>66</v>
      </c>
      <c r="D65" s="68"/>
      <c r="E65" s="46"/>
      <c r="F65" s="47"/>
      <c r="G65" s="24"/>
      <c r="H65" s="25" t="s">
        <v>227</v>
      </c>
      <c r="I65" s="26" t="str">
        <f t="shared" si="33"/>
        <v xml:space="preserve"> - </v>
      </c>
      <c r="J65" s="43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90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112"/>
      <c r="BE65" s="112"/>
      <c r="BF65" s="112"/>
      <c r="BG65" s="112"/>
      <c r="BH65" s="112"/>
      <c r="BI65" s="112"/>
      <c r="BJ65" s="112"/>
      <c r="BK65" s="49"/>
      <c r="BL65" s="49"/>
      <c r="BM65" s="49"/>
      <c r="BN65" s="49"/>
    </row>
    <row r="66" spans="1:66" s="23" customFormat="1" ht="21">
      <c r="A66" s="22" t="s">
        <v>65</v>
      </c>
      <c r="B66" s="94" t="s">
        <v>67</v>
      </c>
      <c r="D66" s="68"/>
      <c r="E66" s="46"/>
      <c r="F66" s="47"/>
      <c r="G66" s="24"/>
      <c r="H66" s="25" t="s">
        <v>227</v>
      </c>
      <c r="I66" s="26" t="str">
        <f t="shared" si="33"/>
        <v xml:space="preserve"> - </v>
      </c>
      <c r="J66" s="43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</row>
    <row r="67" spans="1:66" s="18" customFormat="1" ht="21">
      <c r="A67" s="16" t="str">
        <f>IF(ISERROR(VALUE(SUBSTITUTE(prevWBS,".",""))),"1",IF(ISERROR(FIND("`",SUBSTITUTE(prevWBS,".","`",1))),TEXT(VALUE(prevWBS)+1,"#"),TEXT(VALUE(LEFT(prevWBS,FIND("`",SUBSTITUTE(prevWBS,".","`",1))-1))+1,"#")))</f>
        <v>5</v>
      </c>
      <c r="B67" s="17" t="s">
        <v>120</v>
      </c>
      <c r="C67" s="18" t="s">
        <v>223</v>
      </c>
      <c r="D67" s="19"/>
      <c r="E67" s="46"/>
      <c r="F67" s="47"/>
      <c r="G67" s="20"/>
      <c r="H67" s="21" t="s">
        <v>227</v>
      </c>
      <c r="I67" s="26" t="str">
        <f t="shared" si="33"/>
        <v xml:space="preserve"> - </v>
      </c>
      <c r="J67" s="44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</row>
    <row r="68" spans="1:66" s="23" customFormat="1" ht="21">
      <c r="A68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5.1</v>
      </c>
      <c r="B68" s="91" t="s">
        <v>33</v>
      </c>
      <c r="C68" s="93" t="s">
        <v>34</v>
      </c>
      <c r="D68" s="68"/>
      <c r="E68" s="46"/>
      <c r="F68" s="47"/>
      <c r="G68" s="24"/>
      <c r="H68" s="25" t="s">
        <v>227</v>
      </c>
      <c r="I68" s="26" t="str">
        <f t="shared" si="33"/>
        <v xml:space="preserve"> - </v>
      </c>
      <c r="J68" s="43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</row>
    <row r="69" spans="1:66" s="23" customFormat="1" ht="21">
      <c r="A69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5.2</v>
      </c>
      <c r="B69" s="91" t="s">
        <v>61</v>
      </c>
      <c r="C69" s="93" t="s">
        <v>62</v>
      </c>
      <c r="D69" s="68"/>
      <c r="E69" s="46"/>
      <c r="F69" s="47"/>
      <c r="G69" s="24"/>
      <c r="H69" s="25" t="s">
        <v>227</v>
      </c>
      <c r="I69" s="26" t="str">
        <f t="shared" si="33"/>
        <v xml:space="preserve"> - </v>
      </c>
      <c r="J69" s="43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</row>
    <row r="70" spans="1:66" s="23" customFormat="1" ht="21">
      <c r="A70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5.3</v>
      </c>
      <c r="B70" s="91" t="s">
        <v>214</v>
      </c>
      <c r="C70" s="93" t="s">
        <v>18</v>
      </c>
      <c r="D70" s="68"/>
      <c r="E70" s="46"/>
      <c r="F70" s="47"/>
      <c r="G70" s="24"/>
      <c r="H70" s="25" t="s">
        <v>227</v>
      </c>
      <c r="I70" s="26" t="str">
        <f t="shared" si="33"/>
        <v xml:space="preserve"> - </v>
      </c>
      <c r="J70" s="43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</row>
    <row r="71" spans="1:66" s="23" customFormat="1" ht="21">
      <c r="A71" s="22" t="s">
        <v>38</v>
      </c>
      <c r="B71" s="94" t="s">
        <v>83</v>
      </c>
      <c r="C71" s="23" t="s">
        <v>20</v>
      </c>
      <c r="D71" s="68"/>
      <c r="E71" s="46"/>
      <c r="F71" s="47"/>
      <c r="G71" s="29"/>
      <c r="H71" s="113" t="s">
        <v>227</v>
      </c>
      <c r="I71" s="26" t="str">
        <f t="shared" si="33"/>
        <v xml:space="preserve"> - </v>
      </c>
      <c r="J71" s="45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</row>
    <row r="72" spans="1:66" s="23" customFormat="1" ht="21">
      <c r="A72" s="22" t="s">
        <v>40</v>
      </c>
      <c r="B72" s="94" t="s">
        <v>39</v>
      </c>
      <c r="C72" s="23" t="s">
        <v>22</v>
      </c>
      <c r="D72" s="68"/>
      <c r="E72" s="46"/>
      <c r="F72" s="47"/>
      <c r="G72" s="29"/>
      <c r="H72" s="113" t="s">
        <v>227</v>
      </c>
      <c r="I72" s="26" t="str">
        <f t="shared" si="33"/>
        <v xml:space="preserve"> - </v>
      </c>
      <c r="J72" s="45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</row>
    <row r="73" spans="1:66" s="81" customFormat="1" ht="21">
      <c r="A73" s="80" t="str">
        <f>IF(ISERROR(VALUE(SUBSTITUTE(prevWBS,".",""))),"1",IF(ISERROR(FIND("`",SUBSTITUTE(prevWBS,".","`",1))),TEXT(VALUE(prevWBS)+1,"#"),TEXT(VALUE(LEFT(prevWBS,FIND("`",SUBSTITUTE(prevWBS,".","`",1))-1))+1,"#")))</f>
        <v>6</v>
      </c>
      <c r="B73" s="87" t="s">
        <v>121</v>
      </c>
      <c r="C73" s="18" t="s">
        <v>221</v>
      </c>
      <c r="D73" s="82"/>
      <c r="E73" s="46"/>
      <c r="F73" s="47"/>
      <c r="G73" s="83"/>
      <c r="H73" s="84" t="s">
        <v>227</v>
      </c>
      <c r="I73" s="26" t="str">
        <f t="shared" si="33"/>
        <v xml:space="preserve"> - </v>
      </c>
      <c r="J73" s="85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</row>
    <row r="74" spans="1:66" s="23" customFormat="1" ht="21">
      <c r="A74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6.1</v>
      </c>
      <c r="B74" s="91" t="s">
        <v>142</v>
      </c>
      <c r="C74" s="93" t="s">
        <v>132</v>
      </c>
      <c r="D74" s="68"/>
      <c r="E74" s="46"/>
      <c r="F74" s="47"/>
      <c r="G74" s="24"/>
      <c r="H74" s="25" t="s">
        <v>227</v>
      </c>
      <c r="I74" s="26" t="str">
        <f t="shared" si="33"/>
        <v xml:space="preserve"> - </v>
      </c>
      <c r="J74" s="43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</row>
    <row r="75" spans="1:66" s="23" customFormat="1" ht="21">
      <c r="A75" s="22" t="s">
        <v>131</v>
      </c>
      <c r="B75" s="94" t="s">
        <v>211</v>
      </c>
      <c r="C75" s="23" t="s">
        <v>139</v>
      </c>
      <c r="D75" s="68"/>
      <c r="E75" s="46"/>
      <c r="F75" s="47"/>
      <c r="G75" s="24"/>
      <c r="H75" s="25" t="s">
        <v>227</v>
      </c>
      <c r="I75" s="26" t="str">
        <f t="shared" ref="I75:I125" si="34">IF(OR(F75=0,E75=0)," - ",NETWORKDAYS(E75,F75))</f>
        <v xml:space="preserve"> - </v>
      </c>
      <c r="J75" s="43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</row>
    <row r="76" spans="1:66" s="23" customFormat="1" ht="21">
      <c r="A76" s="22" t="s">
        <v>131</v>
      </c>
      <c r="B76" s="94" t="s">
        <v>140</v>
      </c>
      <c r="C76" s="23" t="s">
        <v>134</v>
      </c>
      <c r="D76" s="68"/>
      <c r="E76" s="46"/>
      <c r="F76" s="47"/>
      <c r="G76" s="24"/>
      <c r="H76" s="25" t="s">
        <v>227</v>
      </c>
      <c r="I76" s="26" t="str">
        <f t="shared" si="34"/>
        <v xml:space="preserve"> - </v>
      </c>
      <c r="J76" s="43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</row>
    <row r="77" spans="1:66" s="23" customFormat="1" ht="21">
      <c r="A77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6.2</v>
      </c>
      <c r="B77" s="91" t="s">
        <v>143</v>
      </c>
      <c r="C77" s="93" t="s">
        <v>133</v>
      </c>
      <c r="D77" s="68"/>
      <c r="E77" s="46"/>
      <c r="F77" s="47"/>
      <c r="G77" s="24"/>
      <c r="H77" s="25" t="s">
        <v>227</v>
      </c>
      <c r="I77" s="26" t="str">
        <f t="shared" si="34"/>
        <v xml:space="preserve"> - </v>
      </c>
      <c r="J77" s="43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</row>
    <row r="78" spans="1:66" s="23" customFormat="1" ht="21">
      <c r="A78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6.3</v>
      </c>
      <c r="B78" s="91" t="s">
        <v>144</v>
      </c>
      <c r="C78" s="93" t="s">
        <v>134</v>
      </c>
      <c r="D78" s="68"/>
      <c r="E78" s="46"/>
      <c r="F78" s="47"/>
      <c r="G78" s="24"/>
      <c r="H78" s="25" t="s">
        <v>227</v>
      </c>
      <c r="I78" s="26" t="str">
        <f t="shared" si="34"/>
        <v xml:space="preserve"> - </v>
      </c>
      <c r="J78" s="43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</row>
    <row r="79" spans="1:66" s="23" customFormat="1" ht="21">
      <c r="A79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6.4</v>
      </c>
      <c r="B79" s="91" t="s">
        <v>141</v>
      </c>
      <c r="C79" s="93" t="s">
        <v>134</v>
      </c>
      <c r="D79" s="68"/>
      <c r="E79" s="46"/>
      <c r="F79" s="47"/>
      <c r="G79" s="24"/>
      <c r="H79" s="25" t="s">
        <v>227</v>
      </c>
      <c r="I79" s="26" t="str">
        <f t="shared" si="34"/>
        <v xml:space="preserve"> - </v>
      </c>
      <c r="J79" s="43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</row>
    <row r="80" spans="1:66" s="23" customFormat="1" ht="21">
      <c r="A80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6.5</v>
      </c>
      <c r="B80" s="91" t="s">
        <v>145</v>
      </c>
      <c r="C80" s="93" t="s">
        <v>134</v>
      </c>
      <c r="D80" s="68"/>
      <c r="E80" s="46"/>
      <c r="F80" s="47"/>
      <c r="G80" s="24"/>
      <c r="H80" s="25" t="s">
        <v>227</v>
      </c>
      <c r="I80" s="26" t="str">
        <f t="shared" si="34"/>
        <v xml:space="preserve"> - </v>
      </c>
      <c r="J80" s="43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</row>
    <row r="81" spans="1:66" s="81" customFormat="1" ht="21">
      <c r="A81" s="80" t="str">
        <f>IF(ISERROR(VALUE(SUBSTITUTE(prevWBS,".",""))),"1",IF(ISERROR(FIND("`",SUBSTITUTE(prevWBS,".","`",1))),TEXT(VALUE(prevWBS)+1,"#"),TEXT(VALUE(LEFT(prevWBS,FIND("`",SUBSTITUTE(prevWBS,".","`",1))-1))+1,"#")))</f>
        <v>7</v>
      </c>
      <c r="B81" s="87" t="s">
        <v>55</v>
      </c>
      <c r="C81" s="81" t="s">
        <v>223</v>
      </c>
      <c r="D81" s="82"/>
      <c r="E81" s="46"/>
      <c r="F81" s="47"/>
      <c r="G81" s="83"/>
      <c r="H81" s="84" t="s">
        <v>227</v>
      </c>
      <c r="I81" s="26" t="str">
        <f t="shared" si="34"/>
        <v xml:space="preserve"> - </v>
      </c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</row>
    <row r="82" spans="1:66" s="23" customFormat="1" ht="21">
      <c r="A82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7.1</v>
      </c>
      <c r="B82" s="91" t="s">
        <v>96</v>
      </c>
      <c r="C82" s="93"/>
      <c r="D82" s="68"/>
      <c r="E82" s="46"/>
      <c r="F82" s="47"/>
      <c r="G82" s="24"/>
      <c r="H82" s="25" t="s">
        <v>227</v>
      </c>
      <c r="I82" s="26" t="str">
        <f t="shared" si="34"/>
        <v xml:space="preserve"> - </v>
      </c>
      <c r="J82" s="43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</row>
    <row r="83" spans="1:66" s="23" customFormat="1" ht="21">
      <c r="A83" s="22" t="s">
        <v>97</v>
      </c>
      <c r="B83" s="105" t="s">
        <v>99</v>
      </c>
      <c r="C83" s="97"/>
      <c r="D83" s="68"/>
      <c r="E83" s="46"/>
      <c r="F83" s="47"/>
      <c r="G83" s="24"/>
      <c r="H83" s="25" t="s">
        <v>227</v>
      </c>
      <c r="I83" s="26" t="str">
        <f t="shared" si="34"/>
        <v xml:space="preserve"> - </v>
      </c>
      <c r="J83" s="43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</row>
    <row r="84" spans="1:66" s="23" customFormat="1" ht="21">
      <c r="A84" s="22" t="s">
        <v>98</v>
      </c>
      <c r="B84" s="67" t="s">
        <v>147</v>
      </c>
      <c r="D84" s="68"/>
      <c r="E84" s="46"/>
      <c r="F84" s="47"/>
      <c r="G84" s="24"/>
      <c r="H84" s="25" t="s">
        <v>227</v>
      </c>
      <c r="I84" s="26" t="str">
        <f t="shared" si="34"/>
        <v xml:space="preserve"> - </v>
      </c>
      <c r="J84" s="43"/>
      <c r="K84" s="49"/>
      <c r="L84" s="49"/>
      <c r="M84" s="49"/>
      <c r="N84" s="49"/>
      <c r="O84" s="49"/>
      <c r="P84" s="49"/>
      <c r="Q84" s="49"/>
      <c r="R84" s="49"/>
      <c r="S84" s="49"/>
      <c r="T84" s="90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110"/>
      <c r="BG84" s="49"/>
      <c r="BH84" s="49"/>
      <c r="BI84" s="49"/>
      <c r="BJ84" s="49"/>
      <c r="BK84" s="49"/>
      <c r="BL84" s="110"/>
      <c r="BM84" s="49"/>
      <c r="BN84" s="49"/>
    </row>
    <row r="85" spans="1:66" s="23" customFormat="1" ht="21">
      <c r="A85" s="22" t="s">
        <v>109</v>
      </c>
      <c r="B85" s="67" t="s">
        <v>110</v>
      </c>
      <c r="D85" s="68"/>
      <c r="E85" s="46"/>
      <c r="F85" s="47"/>
      <c r="G85" s="24"/>
      <c r="H85" s="25" t="s">
        <v>227</v>
      </c>
      <c r="I85" s="26" t="str">
        <f t="shared" si="34"/>
        <v xml:space="preserve"> - </v>
      </c>
      <c r="J85" s="43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</row>
    <row r="86" spans="1:66" s="23" customFormat="1" ht="21">
      <c r="A86" s="22" t="s">
        <v>111</v>
      </c>
      <c r="B86" s="67" t="s">
        <v>148</v>
      </c>
      <c r="D86" s="68"/>
      <c r="E86" s="46"/>
      <c r="F86" s="47"/>
      <c r="G86" s="29"/>
      <c r="H86" s="113" t="s">
        <v>227</v>
      </c>
      <c r="I86" s="26" t="str">
        <f t="shared" si="34"/>
        <v xml:space="preserve"> - </v>
      </c>
      <c r="J86" s="45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</row>
    <row r="87" spans="1:66" s="23" customFormat="1" ht="21">
      <c r="A87" s="22" t="s">
        <v>101</v>
      </c>
      <c r="B87" s="105" t="s">
        <v>100</v>
      </c>
      <c r="C87" s="97"/>
      <c r="D87" s="68"/>
      <c r="E87" s="46"/>
      <c r="F87" s="47"/>
      <c r="G87" s="24"/>
      <c r="H87" s="25" t="s">
        <v>227</v>
      </c>
      <c r="I87" s="26" t="str">
        <f t="shared" si="34"/>
        <v xml:space="preserve"> - </v>
      </c>
      <c r="J87" s="43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</row>
    <row r="88" spans="1:66" s="23" customFormat="1" ht="21">
      <c r="A88" s="22" t="s">
        <v>104</v>
      </c>
      <c r="B88" s="67" t="s">
        <v>149</v>
      </c>
      <c r="D88" s="68"/>
      <c r="E88" s="46"/>
      <c r="F88" s="47"/>
      <c r="G88" s="24"/>
      <c r="H88" s="25" t="s">
        <v>227</v>
      </c>
      <c r="I88" s="26" t="str">
        <f t="shared" si="34"/>
        <v xml:space="preserve"> - </v>
      </c>
      <c r="J88" s="43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</row>
    <row r="89" spans="1:66" s="23" customFormat="1" ht="21">
      <c r="A89" s="22" t="s">
        <v>104</v>
      </c>
      <c r="B89" s="67" t="s">
        <v>147</v>
      </c>
      <c r="D89" s="68"/>
      <c r="E89" s="46"/>
      <c r="F89" s="47"/>
      <c r="G89" s="24"/>
      <c r="H89" s="25" t="s">
        <v>227</v>
      </c>
      <c r="I89" s="26" t="str">
        <f t="shared" si="34"/>
        <v xml:space="preserve"> - </v>
      </c>
      <c r="J89" s="43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90"/>
      <c r="AW89" s="49"/>
      <c r="AX89" s="49"/>
      <c r="AY89" s="49"/>
      <c r="AZ89" s="49"/>
      <c r="BA89" s="49"/>
      <c r="BB89" s="49"/>
      <c r="BC89" s="49"/>
      <c r="BD89" s="49"/>
      <c r="BE89" s="49"/>
      <c r="BF89" s="100"/>
      <c r="BG89" s="49"/>
      <c r="BH89" s="49"/>
      <c r="BI89" s="49"/>
      <c r="BJ89" s="49"/>
      <c r="BK89" s="49"/>
      <c r="BL89" s="115"/>
      <c r="BM89" s="49"/>
      <c r="BN89" s="49"/>
    </row>
    <row r="90" spans="1:66" s="23" customFormat="1" ht="21">
      <c r="A90" s="22" t="s">
        <v>104</v>
      </c>
      <c r="B90" s="67" t="s">
        <v>212</v>
      </c>
      <c r="D90" s="68"/>
      <c r="E90" s="46"/>
      <c r="F90" s="47"/>
      <c r="G90" s="24"/>
      <c r="H90" s="25" t="s">
        <v>227</v>
      </c>
      <c r="I90" s="26" t="str">
        <f t="shared" si="34"/>
        <v xml:space="preserve"> - </v>
      </c>
      <c r="J90" s="43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</row>
    <row r="91" spans="1:66" s="23" customFormat="1" ht="21">
      <c r="A91" s="22" t="s">
        <v>105</v>
      </c>
      <c r="B91" s="67" t="s">
        <v>213</v>
      </c>
      <c r="D91" s="68"/>
      <c r="E91" s="46"/>
      <c r="F91" s="47"/>
      <c r="G91" s="24"/>
      <c r="H91" s="25" t="s">
        <v>227</v>
      </c>
      <c r="I91" s="26" t="str">
        <f t="shared" si="34"/>
        <v xml:space="preserve"> - </v>
      </c>
      <c r="J91" s="43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</row>
    <row r="92" spans="1:66" s="27" customFormat="1" ht="18" customHeight="1">
      <c r="A92" s="22" t="s">
        <v>103</v>
      </c>
      <c r="B92" s="106" t="s">
        <v>102</v>
      </c>
      <c r="C92" s="107"/>
      <c r="D92" s="28"/>
      <c r="E92" s="46"/>
      <c r="F92" s="47"/>
      <c r="G92" s="24"/>
      <c r="H92" s="25" t="s">
        <v>227</v>
      </c>
      <c r="I92" s="26" t="str">
        <f t="shared" si="34"/>
        <v xml:space="preserve"> - </v>
      </c>
      <c r="J92" s="45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110"/>
      <c r="BG92" s="49"/>
      <c r="BH92" s="49"/>
      <c r="BI92" s="49"/>
      <c r="BJ92" s="49"/>
      <c r="BK92" s="49"/>
      <c r="BL92" s="110"/>
      <c r="BM92" s="49"/>
      <c r="BN92" s="49"/>
    </row>
    <row r="93" spans="1:66" s="27" customFormat="1" ht="18" customHeight="1">
      <c r="A93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7.2</v>
      </c>
      <c r="B93" s="101" t="s">
        <v>56</v>
      </c>
      <c r="C93" s="102"/>
      <c r="D93" s="28"/>
      <c r="E93" s="46"/>
      <c r="F93" s="47"/>
      <c r="G93" s="24"/>
      <c r="H93" s="25" t="s">
        <v>227</v>
      </c>
      <c r="I93" s="26" t="str">
        <f t="shared" si="34"/>
        <v xml:space="preserve"> - </v>
      </c>
      <c r="J93" s="45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</row>
    <row r="94" spans="1:66" s="27" customFormat="1" ht="21">
      <c r="A94" s="22" t="s">
        <v>195</v>
      </c>
      <c r="B94" s="104" t="s">
        <v>57</v>
      </c>
      <c r="C94" s="103"/>
      <c r="D94" s="28"/>
      <c r="E94" s="46"/>
      <c r="F94" s="47"/>
      <c r="G94" s="29"/>
      <c r="H94" s="113" t="s">
        <v>227</v>
      </c>
      <c r="I94" s="26" t="str">
        <f t="shared" si="34"/>
        <v xml:space="preserve"> - </v>
      </c>
      <c r="J94" s="45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</row>
    <row r="95" spans="1:66" s="27" customFormat="1" ht="21">
      <c r="A95" s="22" t="s">
        <v>196</v>
      </c>
      <c r="B95" s="104" t="s">
        <v>58</v>
      </c>
      <c r="C95" s="103"/>
      <c r="D95" s="28"/>
      <c r="E95" s="46"/>
      <c r="F95" s="47"/>
      <c r="G95" s="29"/>
      <c r="H95" s="113" t="s">
        <v>227</v>
      </c>
      <c r="I95" s="26" t="str">
        <f t="shared" si="34"/>
        <v xml:space="preserve"> - </v>
      </c>
      <c r="J95" s="45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</row>
    <row r="96" spans="1:66" s="81" customFormat="1" ht="21">
      <c r="A96" s="80" t="str">
        <f>IF(ISERROR(VALUE(SUBSTITUTE(prevWBS,".",""))),"1",IF(ISERROR(FIND("`",SUBSTITUTE(prevWBS,".","`",1))),TEXT(VALUE(prevWBS)+1,"#"),TEXT(VALUE(LEFT(prevWBS,FIND("`",SUBSTITUTE(prevWBS,".","`",1))-1))+1,"#")))</f>
        <v>8</v>
      </c>
      <c r="B96" s="87" t="s">
        <v>41</v>
      </c>
      <c r="D96" s="82"/>
      <c r="E96" s="46"/>
      <c r="F96" s="47"/>
      <c r="G96" s="83"/>
      <c r="H96" s="84" t="s">
        <v>227</v>
      </c>
      <c r="I96" s="26" t="str">
        <f t="shared" si="34"/>
        <v xml:space="preserve"> - </v>
      </c>
      <c r="J96" s="85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</row>
    <row r="97" spans="1:69" s="23" customFormat="1" ht="21">
      <c r="A97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8.1</v>
      </c>
      <c r="B97" s="91" t="s">
        <v>108</v>
      </c>
      <c r="C97" s="93"/>
      <c r="D97" s="68"/>
      <c r="E97" s="46"/>
      <c r="F97" s="47"/>
      <c r="G97" s="24"/>
      <c r="H97" s="25" t="s">
        <v>227</v>
      </c>
      <c r="I97" s="26" t="str">
        <f t="shared" si="34"/>
        <v xml:space="preserve"> - </v>
      </c>
      <c r="J97" s="43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90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</row>
    <row r="98" spans="1:69" s="23" customFormat="1" ht="21">
      <c r="A98" s="22" t="s">
        <v>197</v>
      </c>
      <c r="B98" s="94" t="s">
        <v>173</v>
      </c>
      <c r="D98" s="68"/>
      <c r="E98" s="46"/>
      <c r="F98" s="47"/>
      <c r="G98" s="24"/>
      <c r="H98" s="25" t="s">
        <v>227</v>
      </c>
      <c r="I98" s="26" t="str">
        <f t="shared" si="34"/>
        <v xml:space="preserve"> - </v>
      </c>
      <c r="J98" s="43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</row>
    <row r="99" spans="1:69" s="23" customFormat="1" ht="21">
      <c r="A99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8.2</v>
      </c>
      <c r="B99" s="91" t="s">
        <v>60</v>
      </c>
      <c r="C99" s="93"/>
      <c r="D99" s="68"/>
      <c r="E99" s="46"/>
      <c r="F99" s="47"/>
      <c r="G99" s="24"/>
      <c r="H99" s="25" t="s">
        <v>227</v>
      </c>
      <c r="I99" s="26" t="str">
        <f t="shared" si="34"/>
        <v xml:space="preserve"> - </v>
      </c>
      <c r="J99" s="43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</row>
    <row r="100" spans="1:69" s="23" customFormat="1" ht="21">
      <c r="A100" s="22" t="s">
        <v>198</v>
      </c>
      <c r="B100" s="94" t="s">
        <v>180</v>
      </c>
      <c r="D100" s="68"/>
      <c r="E100" s="46"/>
      <c r="F100" s="47"/>
      <c r="G100" s="24"/>
      <c r="H100" s="25" t="s">
        <v>227</v>
      </c>
      <c r="I100" s="26" t="str">
        <f t="shared" si="34"/>
        <v xml:space="preserve"> - </v>
      </c>
      <c r="J100" s="43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</row>
    <row r="101" spans="1:69" s="23" customFormat="1" ht="21">
      <c r="A101" s="22" t="s">
        <v>199</v>
      </c>
      <c r="B101" s="94" t="s">
        <v>181</v>
      </c>
      <c r="D101" s="68"/>
      <c r="E101" s="46"/>
      <c r="F101" s="47"/>
      <c r="G101" s="24"/>
      <c r="H101" s="25" t="s">
        <v>227</v>
      </c>
      <c r="I101" s="26" t="str">
        <f t="shared" si="34"/>
        <v xml:space="preserve"> - </v>
      </c>
      <c r="J101" s="43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90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</row>
    <row r="102" spans="1:69" s="23" customFormat="1" ht="21">
      <c r="A102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8.3</v>
      </c>
      <c r="B102" s="91" t="s">
        <v>106</v>
      </c>
      <c r="C102" s="93"/>
      <c r="D102" s="68"/>
      <c r="E102" s="46"/>
      <c r="F102" s="47"/>
      <c r="G102" s="24"/>
      <c r="H102" s="25" t="s">
        <v>227</v>
      </c>
      <c r="I102" s="26" t="str">
        <f t="shared" si="34"/>
        <v xml:space="preserve"> - </v>
      </c>
      <c r="J102" s="43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</row>
    <row r="103" spans="1:69" s="23" customFormat="1" ht="21">
      <c r="A103" s="22" t="s">
        <v>200</v>
      </c>
      <c r="B103" s="94" t="s">
        <v>53</v>
      </c>
      <c r="D103" s="68"/>
      <c r="E103" s="46"/>
      <c r="F103" s="47"/>
      <c r="G103" s="24"/>
      <c r="H103" s="25" t="s">
        <v>227</v>
      </c>
      <c r="I103" s="26" t="str">
        <f t="shared" si="34"/>
        <v xml:space="preserve"> - </v>
      </c>
      <c r="J103" s="43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100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</row>
    <row r="104" spans="1:69" s="27" customFormat="1" ht="21">
      <c r="A104" s="22" t="s">
        <v>201</v>
      </c>
      <c r="B104" s="94" t="s">
        <v>54</v>
      </c>
      <c r="C104" s="30"/>
      <c r="D104" s="28"/>
      <c r="E104" s="46"/>
      <c r="F104" s="47"/>
      <c r="G104" s="24"/>
      <c r="H104" s="25" t="s">
        <v>227</v>
      </c>
      <c r="I104" s="26" t="str">
        <f t="shared" si="34"/>
        <v xml:space="preserve"> - </v>
      </c>
      <c r="J104" s="45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</row>
    <row r="105" spans="1:69" s="27" customFormat="1" ht="21">
      <c r="A105" s="22" t="s">
        <v>202</v>
      </c>
      <c r="B105" s="95" t="s">
        <v>84</v>
      </c>
      <c r="C105" s="30"/>
      <c r="D105" s="28"/>
      <c r="E105" s="46"/>
      <c r="F105" s="47"/>
      <c r="G105" s="24"/>
      <c r="H105" s="25" t="s">
        <v>227</v>
      </c>
      <c r="I105" s="26" t="str">
        <f t="shared" si="34"/>
        <v xml:space="preserve"> - </v>
      </c>
      <c r="J105" s="45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90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</row>
    <row r="106" spans="1:69" s="23" customFormat="1" ht="21">
      <c r="A106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8.4</v>
      </c>
      <c r="B106" s="91" t="s">
        <v>85</v>
      </c>
      <c r="C106" s="93"/>
      <c r="D106" s="68"/>
      <c r="E106" s="46"/>
      <c r="F106" s="47"/>
      <c r="G106" s="24"/>
      <c r="H106" s="25" t="s">
        <v>227</v>
      </c>
      <c r="I106" s="26" t="str">
        <f t="shared" si="34"/>
        <v xml:space="preserve"> - </v>
      </c>
      <c r="J106" s="43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</row>
    <row r="107" spans="1:69" s="23" customFormat="1" ht="21">
      <c r="A107" s="22" t="s">
        <v>203</v>
      </c>
      <c r="B107" s="94" t="s">
        <v>45</v>
      </c>
      <c r="D107" s="68"/>
      <c r="E107" s="46"/>
      <c r="F107" s="47"/>
      <c r="G107" s="24"/>
      <c r="H107" s="25" t="s">
        <v>227</v>
      </c>
      <c r="I107" s="26" t="str">
        <f t="shared" si="34"/>
        <v xml:space="preserve"> - </v>
      </c>
      <c r="J107" s="43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</row>
    <row r="108" spans="1:69" s="23" customFormat="1" ht="21">
      <c r="A108" s="22" t="s">
        <v>204</v>
      </c>
      <c r="B108" s="94" t="s">
        <v>44</v>
      </c>
      <c r="D108" s="68"/>
      <c r="E108" s="46"/>
      <c r="F108" s="47"/>
      <c r="G108" s="24"/>
      <c r="H108" s="25" t="s">
        <v>227</v>
      </c>
      <c r="I108" s="26" t="str">
        <f t="shared" si="34"/>
        <v xml:space="preserve"> - </v>
      </c>
      <c r="J108" s="43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90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Q108" s="90"/>
    </row>
    <row r="109" spans="1:69" s="23" customFormat="1" ht="21">
      <c r="A109" s="22" t="s">
        <v>205</v>
      </c>
      <c r="B109" s="94" t="s">
        <v>43</v>
      </c>
      <c r="D109" s="68"/>
      <c r="E109" s="46"/>
      <c r="F109" s="47"/>
      <c r="G109" s="24"/>
      <c r="H109" s="25" t="s">
        <v>227</v>
      </c>
      <c r="I109" s="26" t="str">
        <f t="shared" si="34"/>
        <v xml:space="preserve"> - </v>
      </c>
      <c r="J109" s="4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</row>
    <row r="110" spans="1:69" s="81" customFormat="1" ht="21">
      <c r="A110" s="80" t="str">
        <f>IF(ISERROR(VALUE(SUBSTITUTE(prevWBS,".",""))),"1",IF(ISERROR(FIND("`",SUBSTITUTE(prevWBS,".","`",1))),TEXT(VALUE(prevWBS)+1,"#"),TEXT(VALUE(LEFT(prevWBS,FIND("`",SUBSTITUTE(prevWBS,".","`",1))-1))+1,"#")))</f>
        <v>9</v>
      </c>
      <c r="B110" s="87" t="s">
        <v>125</v>
      </c>
      <c r="D110" s="82"/>
      <c r="E110" s="46"/>
      <c r="F110" s="47"/>
      <c r="G110" s="83"/>
      <c r="H110" s="84" t="s">
        <v>227</v>
      </c>
      <c r="I110" s="26" t="str">
        <f t="shared" si="34"/>
        <v xml:space="preserve"> - </v>
      </c>
      <c r="J110" s="85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</row>
    <row r="111" spans="1:69" s="23" customFormat="1" ht="21">
      <c r="A111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9.1</v>
      </c>
      <c r="B111" s="91" t="s">
        <v>89</v>
      </c>
      <c r="C111" s="93" t="s">
        <v>91</v>
      </c>
      <c r="D111" s="68"/>
      <c r="E111" s="46"/>
      <c r="F111" s="47"/>
      <c r="G111" s="24"/>
      <c r="H111" s="25" t="s">
        <v>227</v>
      </c>
      <c r="I111" s="26" t="str">
        <f t="shared" si="34"/>
        <v xml:space="preserve"> - </v>
      </c>
      <c r="J111" s="43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</row>
    <row r="112" spans="1:69" s="23" customFormat="1" ht="21">
      <c r="A112" s="22" t="s">
        <v>206</v>
      </c>
      <c r="B112" s="94" t="s">
        <v>86</v>
      </c>
      <c r="C112" s="23" t="s">
        <v>92</v>
      </c>
      <c r="D112" s="68"/>
      <c r="E112" s="46"/>
      <c r="F112" s="47"/>
      <c r="G112" s="24"/>
      <c r="H112" s="25" t="s">
        <v>227</v>
      </c>
      <c r="I112" s="26" t="str">
        <f t="shared" si="34"/>
        <v xml:space="preserve"> - </v>
      </c>
      <c r="J112" s="43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</row>
    <row r="113" spans="1:69" s="23" customFormat="1" ht="21">
      <c r="A113" s="22" t="s">
        <v>207</v>
      </c>
      <c r="B113" s="94" t="s">
        <v>87</v>
      </c>
      <c r="C113" s="23" t="s">
        <v>93</v>
      </c>
      <c r="D113" s="68"/>
      <c r="E113" s="46"/>
      <c r="F113" s="47"/>
      <c r="G113" s="24"/>
      <c r="H113" s="25" t="s">
        <v>227</v>
      </c>
      <c r="I113" s="26" t="str">
        <f t="shared" si="34"/>
        <v xml:space="preserve"> - </v>
      </c>
      <c r="J113" s="43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</row>
    <row r="114" spans="1:69" s="23" customFormat="1" ht="21">
      <c r="A114" s="9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9.2</v>
      </c>
      <c r="B114" s="91" t="s">
        <v>94</v>
      </c>
      <c r="C114" s="93" t="s">
        <v>88</v>
      </c>
      <c r="D114" s="68"/>
      <c r="E114" s="46"/>
      <c r="F114" s="47"/>
      <c r="G114" s="24"/>
      <c r="H114" s="25" t="s">
        <v>227</v>
      </c>
      <c r="I114" s="26" t="str">
        <f t="shared" si="34"/>
        <v xml:space="preserve"> - </v>
      </c>
      <c r="J114" s="43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100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</row>
    <row r="115" spans="1:69" s="23" customFormat="1" ht="21">
      <c r="A115" s="22" t="s">
        <v>208</v>
      </c>
      <c r="B115" s="94" t="s">
        <v>95</v>
      </c>
      <c r="C115" s="23" t="s">
        <v>90</v>
      </c>
      <c r="D115" s="68"/>
      <c r="E115" s="46"/>
      <c r="F115" s="47"/>
      <c r="G115" s="24"/>
      <c r="H115" s="25" t="s">
        <v>227</v>
      </c>
      <c r="I115" s="26" t="str">
        <f t="shared" si="34"/>
        <v xml:space="preserve"> - </v>
      </c>
      <c r="J115" s="43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</row>
    <row r="116" spans="1:69" s="81" customFormat="1" ht="21">
      <c r="A116" s="80" t="str">
        <f>IF(ISERROR(VALUE(SUBSTITUTE(prevWBS,".",""))),"1",IF(ISERROR(FIND("`",SUBSTITUTE(prevWBS,".","`",1))),TEXT(VALUE(prevWBS)+1,"#"),TEXT(VALUE(LEFT(prevWBS,FIND("`",SUBSTITUTE(prevWBS,".","`",1))-1))+1,"#")))</f>
        <v>10</v>
      </c>
      <c r="B116" s="87" t="s">
        <v>127</v>
      </c>
      <c r="D116" s="82"/>
      <c r="E116" s="46"/>
      <c r="F116" s="47"/>
      <c r="G116" s="83"/>
      <c r="H116" s="84" t="s">
        <v>227</v>
      </c>
      <c r="I116" s="26" t="str">
        <f t="shared" si="34"/>
        <v xml:space="preserve"> - </v>
      </c>
      <c r="J116" s="85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</row>
    <row r="117" spans="1:69" s="23" customFormat="1" ht="21">
      <c r="A117" s="2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10.1</v>
      </c>
      <c r="B117" s="94" t="s">
        <v>45</v>
      </c>
      <c r="D117" s="68"/>
      <c r="E117" s="46"/>
      <c r="F117" s="47"/>
      <c r="G117" s="24"/>
      <c r="H117" s="25" t="s">
        <v>227</v>
      </c>
      <c r="I117" s="26" t="str">
        <f t="shared" si="34"/>
        <v xml:space="preserve"> - </v>
      </c>
      <c r="J117" s="43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</row>
    <row r="118" spans="1:69" s="23" customFormat="1" ht="21">
      <c r="A118" s="2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10.2</v>
      </c>
      <c r="B118" s="94" t="s">
        <v>44</v>
      </c>
      <c r="D118" s="68"/>
      <c r="E118" s="46"/>
      <c r="F118" s="47"/>
      <c r="G118" s="24"/>
      <c r="H118" s="25" t="s">
        <v>227</v>
      </c>
      <c r="I118" s="26" t="str">
        <f t="shared" si="34"/>
        <v xml:space="preserve"> - </v>
      </c>
      <c r="J118" s="43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90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Q118" s="90"/>
    </row>
    <row r="119" spans="1:69" s="23" customFormat="1" ht="21">
      <c r="A119" s="2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10.3</v>
      </c>
      <c r="B119" s="94" t="s">
        <v>43</v>
      </c>
      <c r="D119" s="68"/>
      <c r="E119" s="46"/>
      <c r="F119" s="47"/>
      <c r="G119" s="24"/>
      <c r="H119" s="25" t="s">
        <v>227</v>
      </c>
      <c r="I119" s="26" t="str">
        <f t="shared" si="34"/>
        <v xml:space="preserve"> - </v>
      </c>
      <c r="J119" s="43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</row>
    <row r="120" spans="1:69" s="81" customFormat="1" ht="21">
      <c r="A120" s="80" t="str">
        <f>IF(ISERROR(VALUE(SUBSTITUTE(prevWBS,".",""))),"1",IF(ISERROR(FIND("`",SUBSTITUTE(prevWBS,".","`",1))),TEXT(VALUE(prevWBS)+1,"#"),TEXT(VALUE(LEFT(prevWBS,FIND("`",SUBSTITUTE(prevWBS,".","`",1))-1))+1,"#")))</f>
        <v>11</v>
      </c>
      <c r="B120" s="87" t="s">
        <v>137</v>
      </c>
      <c r="D120" s="82"/>
      <c r="E120" s="46"/>
      <c r="F120" s="47"/>
      <c r="G120" s="83"/>
      <c r="H120" s="84" t="s">
        <v>227</v>
      </c>
      <c r="I120" s="26" t="str">
        <f t="shared" si="34"/>
        <v xml:space="preserve"> - </v>
      </c>
      <c r="J120" s="85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</row>
    <row r="121" spans="1:69" s="23" customFormat="1" ht="21">
      <c r="A121" s="22" t="str">
        <f>IF(ISERROR(VALUE(SUBSTITUTE(prevWBS,".",""))),"0.1",IF(ISERROR(FIND("`",SUBSTITUTE(prevWBS,".","`",1))),prevWBS&amp;".1",LEFT(prevWBS,FIND("`",SUBSTITUTE(prevWBS,".","`",1)))&amp;IF(ISERROR(FIND("`",SUBSTITUTE(prevWBS,".","`",2))),VALUE(RIGHT(prevWBS,LEN(prevWBS)-FIND("`",SUBSTITUTE(prevWBS,".","`",1))))+1,VALUE(MID(prevWBS,FIND("`",SUBSTITUTE(prevWBS,".","`",1))+1,(FIND("`",SUBSTITUTE(prevWBS,".","`",2))-FIND("`",SUBSTITUTE(prevWBS,".","`",1))-1)))+1)))</f>
        <v>11.1</v>
      </c>
      <c r="B121" s="67" t="s">
        <v>210</v>
      </c>
      <c r="D121" s="68"/>
      <c r="E121" s="46"/>
      <c r="F121" s="47"/>
      <c r="G121" s="24"/>
      <c r="H121" s="25" t="s">
        <v>227</v>
      </c>
      <c r="I121" s="26" t="str">
        <f t="shared" si="34"/>
        <v xml:space="preserve"> - </v>
      </c>
      <c r="J121" s="43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110"/>
      <c r="BN121" s="49"/>
    </row>
    <row r="122" spans="1:69" s="23" customFormat="1" ht="21">
      <c r="A122" s="22"/>
      <c r="B122" s="67"/>
      <c r="D122" s="68"/>
      <c r="E122" s="46"/>
      <c r="F122" s="47"/>
      <c r="G122" s="24"/>
      <c r="H122" s="25" t="s">
        <v>227</v>
      </c>
      <c r="I122" s="26" t="str">
        <f t="shared" si="34"/>
        <v xml:space="preserve"> - </v>
      </c>
      <c r="J122" s="43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</row>
    <row r="123" spans="1:69" s="23" customFormat="1" ht="21">
      <c r="A123" s="22"/>
      <c r="B123" s="94"/>
      <c r="D123" s="68"/>
      <c r="E123" s="46"/>
      <c r="F123" s="47"/>
      <c r="G123" s="24"/>
      <c r="H123" s="25" t="s">
        <v>227</v>
      </c>
      <c r="I123" s="26" t="str">
        <f t="shared" si="34"/>
        <v xml:space="preserve"> - </v>
      </c>
      <c r="J123" s="43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90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</row>
    <row r="124" spans="1:69" s="23" customFormat="1" ht="21">
      <c r="A124" s="22"/>
      <c r="B124" s="94"/>
      <c r="D124" s="68"/>
      <c r="E124" s="46"/>
      <c r="F124" s="47"/>
      <c r="G124" s="24"/>
      <c r="H124" s="25" t="s">
        <v>227</v>
      </c>
      <c r="I124" s="26" t="str">
        <f t="shared" si="34"/>
        <v xml:space="preserve"> - </v>
      </c>
      <c r="J124" s="45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100"/>
      <c r="BH124" s="49"/>
      <c r="BI124" s="49"/>
      <c r="BJ124" s="49"/>
      <c r="BK124" s="49"/>
      <c r="BL124" s="49"/>
      <c r="BM124" s="49"/>
      <c r="BN124" s="49"/>
    </row>
    <row r="125" spans="1:69" s="23" customFormat="1" ht="22.5" customHeight="1">
      <c r="A125" s="22"/>
      <c r="B125" s="67"/>
      <c r="C125" s="67"/>
      <c r="D125" s="68"/>
      <c r="E125" s="46"/>
      <c r="F125" s="47"/>
      <c r="G125" s="24"/>
      <c r="H125" s="25" t="s">
        <v>227</v>
      </c>
      <c r="I125" s="26" t="str">
        <f t="shared" si="34"/>
        <v xml:space="preserve"> - </v>
      </c>
      <c r="J125" s="43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</row>
    <row r="126" spans="1:69">
      <c r="B126" s="118"/>
      <c r="C126" s="118"/>
      <c r="H126" s="119" t="s">
        <v>227</v>
      </c>
    </row>
    <row r="127" spans="1:69">
      <c r="B127" s="118"/>
      <c r="C127" s="118"/>
      <c r="H127" s="119" t="s">
        <v>227</v>
      </c>
    </row>
    <row r="128" spans="1:69">
      <c r="H128" s="119" t="s">
        <v>227</v>
      </c>
    </row>
    <row r="129" spans="8:8">
      <c r="H129" s="119" t="s">
        <v>227</v>
      </c>
    </row>
    <row r="130" spans="8:8">
      <c r="H130" s="119" t="s">
        <v>227</v>
      </c>
    </row>
    <row r="131" spans="8:8">
      <c r="H131" s="119" t="s">
        <v>227</v>
      </c>
    </row>
    <row r="132" spans="8:8">
      <c r="H132" s="119" t="s">
        <v>227</v>
      </c>
    </row>
    <row r="133" spans="8:8">
      <c r="H133" s="119" t="s">
        <v>227</v>
      </c>
    </row>
    <row r="134" spans="8:8">
      <c r="H134" s="119" t="s">
        <v>227</v>
      </c>
    </row>
  </sheetData>
  <sheetProtection formatCells="0" formatColumns="0" formatRows="0" insertRows="0" deleteRows="0"/>
  <autoFilter ref="A8:CI125" xr:uid="{00000000-0009-0000-0000-000000000000}"/>
  <mergeCells count="25">
    <mergeCell ref="AF4:AL4"/>
    <mergeCell ref="AF5:AL5"/>
    <mergeCell ref="BH4:BN4"/>
    <mergeCell ref="BH5:BN5"/>
    <mergeCell ref="AM5:AS5"/>
    <mergeCell ref="AT4:AZ4"/>
    <mergeCell ref="AT5:AZ5"/>
    <mergeCell ref="AM4:AS4"/>
    <mergeCell ref="BA4:BG4"/>
    <mergeCell ref="BA5:BG5"/>
    <mergeCell ref="K1:AE1"/>
    <mergeCell ref="C5:E5"/>
    <mergeCell ref="R4:X4"/>
    <mergeCell ref="K4:Q4"/>
    <mergeCell ref="C4:E4"/>
    <mergeCell ref="R5:X5"/>
    <mergeCell ref="K5:Q5"/>
    <mergeCell ref="Y4:AE4"/>
    <mergeCell ref="Y5:AE5"/>
    <mergeCell ref="BO4:BU4"/>
    <mergeCell ref="BV4:CB4"/>
    <mergeCell ref="CC4:CI4"/>
    <mergeCell ref="BO5:BU5"/>
    <mergeCell ref="BV5:CB5"/>
    <mergeCell ref="CC5:CI5"/>
  </mergeCells>
  <phoneticPr fontId="3" type="noConversion"/>
  <conditionalFormatting sqref="H49:H52 H93 H95 H64:H66 H73:H74 H83 H87 H54 H9:H13 H77:H78 H81 H15:H23">
    <cfRule type="dataBar" priority="80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{0A58A75E-4698-465A-8593-F06B91A3A900}</x14:id>
        </ext>
      </extLst>
    </cfRule>
  </conditionalFormatting>
  <conditionalFormatting sqref="K6:CI8">
    <cfRule type="expression" dxfId="128" priority="846">
      <formula>K$6=TODAY()</formula>
    </cfRule>
  </conditionalFormatting>
  <conditionalFormatting sqref="K9:BN13 K15:BN19 K21:S23 U21:BN23 BQ108 K44:BN116 K120:BN125 K24:BN24 K33:BN41 K25:CV32">
    <cfRule type="expression" dxfId="127" priority="849">
      <formula>AND($E9&lt;=K$6,ROUNDDOWN(($F9-$E9+1)*$H9,0)+$E9-1&gt;=K$6)</formula>
    </cfRule>
    <cfRule type="expression" dxfId="126" priority="850">
      <formula>AND(NOT(ISBLANK($E9)),$E9&lt;=K$6,$F9&gt;=K$6)</formula>
    </cfRule>
  </conditionalFormatting>
  <conditionalFormatting sqref="BO6:CI8 K93:BN93 K49:BN52 P8:CI8 K6:BN13 K95:BN95 K73:BN74 K83:BN83 K86:BN87 K21:S22 K54:BN54 U21:BN22 K77:BN78 K81:BN81 K64:BN66 K15:BN19">
    <cfRule type="expression" dxfId="125" priority="809">
      <formula>K$6=TODAY()</formula>
    </cfRule>
  </conditionalFormatting>
  <conditionalFormatting sqref="H67:H69">
    <cfRule type="dataBar" priority="79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{53078CC3-02D5-4A17-9C0F-E1F3A15BD64F}</x14:id>
        </ext>
      </extLst>
    </cfRule>
  </conditionalFormatting>
  <conditionalFormatting sqref="K67:BN69">
    <cfRule type="expression" dxfId="124" priority="731">
      <formula>K$6=TODAY()</formula>
    </cfRule>
  </conditionalFormatting>
  <conditionalFormatting sqref="H91">
    <cfRule type="dataBar" priority="79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{0AB9D80E-BA93-4D99-ACE1-FEEAA3F3356E}</x14:id>
        </ext>
      </extLst>
    </cfRule>
  </conditionalFormatting>
  <conditionalFormatting sqref="K91:BN91">
    <cfRule type="expression" dxfId="123" priority="791">
      <formula>K$6=TODAY()</formula>
    </cfRule>
  </conditionalFormatting>
  <conditionalFormatting sqref="H116">
    <cfRule type="dataBar" priority="78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{0837F98A-D645-444E-8E99-9664D46AE6C6}</x14:id>
        </ext>
      </extLst>
    </cfRule>
  </conditionalFormatting>
  <conditionalFormatting sqref="K116:BN116">
    <cfRule type="expression" dxfId="122" priority="783">
      <formula>K$6=TODAY()</formula>
    </cfRule>
  </conditionalFormatting>
  <conditionalFormatting sqref="H120 H125">
    <cfRule type="dataBar" priority="77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{919C51A8-5889-4A8D-A3D1-722C56F2C831}</x14:id>
        </ext>
      </extLst>
    </cfRule>
  </conditionalFormatting>
  <conditionalFormatting sqref="K120:BN120 K125:BN125">
    <cfRule type="expression" dxfId="121" priority="775">
      <formula>K$6=TODAY()</formula>
    </cfRule>
  </conditionalFormatting>
  <conditionalFormatting sqref="H24:H29">
    <cfRule type="dataBar" priority="77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{A7188611-EE42-4F22-9929-6920BA8130A1}</x14:id>
        </ext>
      </extLst>
    </cfRule>
  </conditionalFormatting>
  <conditionalFormatting sqref="H30:H31">
    <cfRule type="dataBar" priority="76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{0954D0D8-9458-45A8-B30C-8D1F4D1D1312}</x14:id>
        </ext>
      </extLst>
    </cfRule>
  </conditionalFormatting>
  <conditionalFormatting sqref="K30:N31">
    <cfRule type="expression" dxfId="120" priority="769">
      <formula>K$6=TODAY()</formula>
    </cfRule>
  </conditionalFormatting>
  <conditionalFormatting sqref="H32:H33">
    <cfRule type="dataBar" priority="76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{288AABAB-96E4-460F-BAEF-80A85B156199}</x14:id>
        </ext>
      </extLst>
    </cfRule>
  </conditionalFormatting>
  <conditionalFormatting sqref="K33:BN33 K32:N32">
    <cfRule type="expression" dxfId="119" priority="765">
      <formula>K$6=TODAY()</formula>
    </cfRule>
  </conditionalFormatting>
  <conditionalFormatting sqref="H36 H34">
    <cfRule type="dataBar" priority="75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{C797BBA1-AFDD-4B7F-A2F3-72E1F050E05C}</x14:id>
        </ext>
      </extLst>
    </cfRule>
  </conditionalFormatting>
  <conditionalFormatting sqref="K34:BN34 K36:BN36">
    <cfRule type="expression" dxfId="118" priority="759">
      <formula>K$6=TODAY()</formula>
    </cfRule>
  </conditionalFormatting>
  <conditionalFormatting sqref="H37">
    <cfRule type="dataBar" priority="74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{22A75C92-103B-4C41-9F87-AA9449EAF1D4}</x14:id>
        </ext>
      </extLst>
    </cfRule>
  </conditionalFormatting>
  <conditionalFormatting sqref="K37:BN37">
    <cfRule type="expression" dxfId="117" priority="730">
      <formula>K$6=TODAY()</formula>
    </cfRule>
  </conditionalFormatting>
  <conditionalFormatting sqref="H35">
    <cfRule type="dataBar" priority="73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{50033C8F-DDDF-4CCE-A438-FA2D16E85449}</x14:id>
        </ext>
      </extLst>
    </cfRule>
  </conditionalFormatting>
  <conditionalFormatting sqref="K35:BN35">
    <cfRule type="expression" dxfId="116" priority="735">
      <formula>K$6=TODAY()</formula>
    </cfRule>
  </conditionalFormatting>
  <conditionalFormatting sqref="K41:BN41 BQ108 K44:BN116 K120:BN135 K24:BN24 K33:BN37 K25:CV32">
    <cfRule type="expression" dxfId="115" priority="109">
      <formula>K$6=TODAY()</formula>
    </cfRule>
    <cfRule type="expression" dxfId="114" priority="726">
      <formula>AND($E24&lt;=K$6,LEFT($B24,4)="【管理】",ROUNDDOWN(($F24-$E24+1)*$H24,0)+$E24-1&gt;=K$6)</formula>
    </cfRule>
    <cfRule type="expression" dxfId="113" priority="727">
      <formula>AND($E24&lt;=K$6,LEFT($B24,4)="【物資】",ROUNDDOWN(($F24-$E24+1)*$H24,0)+$E24-1&gt;=K$6)</formula>
    </cfRule>
    <cfRule type="expression" dxfId="112" priority="729">
      <formula>AND($E24&lt;=K$6,LEFT($B24,4)="【流程】",ROUNDDOWN(($F24-$E24+1)*$H24,0)+$E24-1&gt;=K$6)</formula>
    </cfRule>
    <cfRule type="expression" dxfId="111" priority="732">
      <formula>AND($E24&lt;=K$6,LEFT($B24,4)="【人員】",ROUNDDOWN(($F24-$E24+1)*$H24,0)+$E24-1&gt;=K$6)</formula>
    </cfRule>
    <cfRule type="expression" dxfId="110" priority="743">
      <formula>AND($E24&lt;=K$6,LEFT($B24,4)="【統計】",ROUNDDOWN(($F24-$E24+1)*$H24,0)+$E24-1&gt;=K$6)</formula>
    </cfRule>
    <cfRule type="expression" dxfId="109" priority="744">
      <formula>AND($E24&lt;=K$6,LEFT($B24,4)="【動線】",ROUNDDOWN(($F24-$E24+1)*$H24,0)+$E24-1&gt;=K$6)</formula>
    </cfRule>
    <cfRule type="expression" dxfId="108" priority="763">
      <formula>AND($E24&lt;=K$6,LEFT($B24,4)="【設備】",ROUNDDOWN(($F24-$E24+1)*$H24,0)+$E24-1&gt;=K$6)</formula>
    </cfRule>
  </conditionalFormatting>
  <conditionalFormatting sqref="H107:H109 H96">
    <cfRule type="dataBar" priority="71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{4ED1B526-D28F-4C00-81A6-E1C72DA6B076}</x14:id>
        </ext>
      </extLst>
    </cfRule>
  </conditionalFormatting>
  <conditionalFormatting sqref="K96:BN96 K107:BN109">
    <cfRule type="expression" dxfId="107" priority="720">
      <formula>K$6=TODAY()</formula>
    </cfRule>
  </conditionalFormatting>
  <conditionalFormatting sqref="H72">
    <cfRule type="dataBar" priority="71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{6311011C-4BD4-4F57-982D-538B2CF95C47}</x14:id>
        </ext>
      </extLst>
    </cfRule>
  </conditionalFormatting>
  <conditionalFormatting sqref="K72:BN72">
    <cfRule type="expression" dxfId="106" priority="705">
      <formula>K$6=TODAY()</formula>
    </cfRule>
  </conditionalFormatting>
  <conditionalFormatting sqref="H70:H71">
    <cfRule type="dataBar" priority="69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{9F63BBDF-A83D-459A-9D77-6B09CAD3CB3B}</x14:id>
        </ext>
      </extLst>
    </cfRule>
  </conditionalFormatting>
  <conditionalFormatting sqref="K70:BN71">
    <cfRule type="expression" dxfId="105" priority="694">
      <formula>K$6=TODAY()</formula>
    </cfRule>
  </conditionalFormatting>
  <conditionalFormatting sqref="BQ108">
    <cfRule type="expression" dxfId="104" priority="676">
      <formula>BQ$6=TODAY()</formula>
    </cfRule>
  </conditionalFormatting>
  <conditionalFormatting sqref="H106">
    <cfRule type="dataBar" priority="66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{3BD320A2-5D82-400D-BBD3-076FE8C975D7}</x14:id>
        </ext>
      </extLst>
    </cfRule>
  </conditionalFormatting>
  <conditionalFormatting sqref="K106:BN106">
    <cfRule type="expression" dxfId="103" priority="666">
      <formula>K$6=TODAY()</formula>
    </cfRule>
  </conditionalFormatting>
  <conditionalFormatting sqref="H99:H100">
    <cfRule type="dataBar" priority="65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{09911E66-B1F9-430A-A221-D85D24FBA93D}</x14:id>
        </ext>
      </extLst>
    </cfRule>
  </conditionalFormatting>
  <conditionalFormatting sqref="K99:BN100">
    <cfRule type="expression" dxfId="102" priority="655">
      <formula>K$6=TODAY()</formula>
    </cfRule>
  </conditionalFormatting>
  <conditionalFormatting sqref="H88">
    <cfRule type="dataBar" priority="60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{0B6E921B-51FD-4ED9-B331-6D1C0CC6CBAE}</x14:id>
        </ext>
      </extLst>
    </cfRule>
  </conditionalFormatting>
  <conditionalFormatting sqref="K88:BN88">
    <cfRule type="expression" dxfId="101" priority="601">
      <formula>K$6=TODAY()</formula>
    </cfRule>
  </conditionalFormatting>
  <conditionalFormatting sqref="H94">
    <cfRule type="dataBar" priority="56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{F7E72F96-5FBB-4165-98A8-492B74D7B1F1}</x14:id>
        </ext>
      </extLst>
    </cfRule>
  </conditionalFormatting>
  <conditionalFormatting sqref="K94:BN94">
    <cfRule type="expression" dxfId="100" priority="568">
      <formula>K$6=TODAY()</formula>
    </cfRule>
  </conditionalFormatting>
  <conditionalFormatting sqref="H101">
    <cfRule type="dataBar" priority="53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{555F1C6B-91C2-464A-BCF1-9D5E553B3733}</x14:id>
        </ext>
      </extLst>
    </cfRule>
  </conditionalFormatting>
  <conditionalFormatting sqref="K101:BN101">
    <cfRule type="expression" dxfId="99" priority="539">
      <formula>K$6=TODAY()</formula>
    </cfRule>
  </conditionalFormatting>
  <conditionalFormatting sqref="H104">
    <cfRule type="dataBar" priority="51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{ED711F7F-A2CD-4A59-9DE2-D08993FEFCD6}</x14:id>
        </ext>
      </extLst>
    </cfRule>
  </conditionalFormatting>
  <conditionalFormatting sqref="K104:BN104">
    <cfRule type="expression" dxfId="98" priority="517">
      <formula>K$6=TODAY()</formula>
    </cfRule>
  </conditionalFormatting>
  <conditionalFormatting sqref="H102:H103">
    <cfRule type="dataBar" priority="51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{2F2D0383-91A9-43E1-AFC3-8CFF94E389C1}</x14:id>
        </ext>
      </extLst>
    </cfRule>
  </conditionalFormatting>
  <conditionalFormatting sqref="K102:BN103">
    <cfRule type="expression" dxfId="97" priority="515">
      <formula>K$6=TODAY()</formula>
    </cfRule>
  </conditionalFormatting>
  <conditionalFormatting sqref="H105">
    <cfRule type="dataBar" priority="50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{598635C4-3AA9-4529-B230-F706A0F41BD3}</x14:id>
        </ext>
      </extLst>
    </cfRule>
  </conditionalFormatting>
  <conditionalFormatting sqref="K105:BN105">
    <cfRule type="expression" dxfId="96" priority="504">
      <formula>K$6=TODAY()</formula>
    </cfRule>
  </conditionalFormatting>
  <conditionalFormatting sqref="H55">
    <cfRule type="dataBar" priority="49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{127FEBE9-7490-46B4-AC34-22062A9C2033}</x14:id>
        </ext>
      </extLst>
    </cfRule>
  </conditionalFormatting>
  <conditionalFormatting sqref="K55:BN55">
    <cfRule type="expression" dxfId="95" priority="500">
      <formula>K$6=TODAY()</formula>
    </cfRule>
  </conditionalFormatting>
  <conditionalFormatting sqref="H63">
    <cfRule type="dataBar" priority="48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{AD72DED2-01E4-42F0-86F3-0D3EFCA56331}</x14:id>
        </ext>
      </extLst>
    </cfRule>
  </conditionalFormatting>
  <conditionalFormatting sqref="K63:BN63">
    <cfRule type="expression" dxfId="94" priority="489">
      <formula>K$6=TODAY()</formula>
    </cfRule>
  </conditionalFormatting>
  <conditionalFormatting sqref="H56">
    <cfRule type="dataBar" priority="47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{009294BE-5FAF-4CA6-A662-170381BE23B9}</x14:id>
        </ext>
      </extLst>
    </cfRule>
  </conditionalFormatting>
  <conditionalFormatting sqref="K56:BN56 BF57:BF62">
    <cfRule type="expression" dxfId="93" priority="478">
      <formula>K$6=TODAY()</formula>
    </cfRule>
  </conditionalFormatting>
  <conditionalFormatting sqref="H57">
    <cfRule type="dataBar" priority="46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{6CED3AA5-C357-48C4-83FF-2174869FDC24}</x14:id>
        </ext>
      </extLst>
    </cfRule>
  </conditionalFormatting>
  <conditionalFormatting sqref="K57:BN57">
    <cfRule type="expression" dxfId="92" priority="467">
      <formula>K$6=TODAY()</formula>
    </cfRule>
  </conditionalFormatting>
  <conditionalFormatting sqref="H58">
    <cfRule type="dataBar" priority="45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{28F858D8-416A-4777-BDCC-68410E831758}</x14:id>
        </ext>
      </extLst>
    </cfRule>
  </conditionalFormatting>
  <conditionalFormatting sqref="K58:BN58">
    <cfRule type="expression" dxfId="91" priority="456">
      <formula>K$6=TODAY()</formula>
    </cfRule>
  </conditionalFormatting>
  <conditionalFormatting sqref="H59">
    <cfRule type="dataBar" priority="44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{75705799-42E8-4350-AFFE-267675D56CAA}</x14:id>
        </ext>
      </extLst>
    </cfRule>
  </conditionalFormatting>
  <conditionalFormatting sqref="K59:BN59">
    <cfRule type="expression" dxfId="90" priority="445">
      <formula>K$6=TODAY()</formula>
    </cfRule>
  </conditionalFormatting>
  <conditionalFormatting sqref="H60">
    <cfRule type="dataBar" priority="43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{B97D5902-5865-49C5-B488-A4971B36DAEE}</x14:id>
        </ext>
      </extLst>
    </cfRule>
  </conditionalFormatting>
  <conditionalFormatting sqref="K60:BN60">
    <cfRule type="expression" dxfId="89" priority="434">
      <formula>K$6=TODAY()</formula>
    </cfRule>
  </conditionalFormatting>
  <conditionalFormatting sqref="H61">
    <cfRule type="dataBar" priority="42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{92B0F119-A932-4F57-B333-C2870BA24A25}</x14:id>
        </ext>
      </extLst>
    </cfRule>
  </conditionalFormatting>
  <conditionalFormatting sqref="K61:BN61">
    <cfRule type="expression" dxfId="88" priority="423">
      <formula>K$6=TODAY()</formula>
    </cfRule>
  </conditionalFormatting>
  <conditionalFormatting sqref="H62">
    <cfRule type="dataBar" priority="41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{BD990881-FAFA-49D0-81C9-390C28BC3AA4}</x14:id>
        </ext>
      </extLst>
    </cfRule>
  </conditionalFormatting>
  <conditionalFormatting sqref="K62:BN62">
    <cfRule type="expression" dxfId="87" priority="412">
      <formula>K$6=TODAY()</formula>
    </cfRule>
  </conditionalFormatting>
  <conditionalFormatting sqref="H112:H115 H110">
    <cfRule type="dataBar" priority="40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{CAC12675-C4FF-4DF9-8DA3-72A165D8A9FA}</x14:id>
        </ext>
      </extLst>
    </cfRule>
  </conditionalFormatting>
  <conditionalFormatting sqref="K110:BN110 K112:BN115">
    <cfRule type="expression" dxfId="86" priority="401">
      <formula>K$6=TODAY()</formula>
    </cfRule>
  </conditionalFormatting>
  <conditionalFormatting sqref="H111">
    <cfRule type="dataBar" priority="38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{7FB697BD-2F75-4420-A4A2-FE84640CA16B}</x14:id>
        </ext>
      </extLst>
    </cfRule>
  </conditionalFormatting>
  <conditionalFormatting sqref="K111:BN111">
    <cfRule type="expression" dxfId="85" priority="390">
      <formula>K$6=TODAY()</formula>
    </cfRule>
  </conditionalFormatting>
  <conditionalFormatting sqref="H92">
    <cfRule type="dataBar" priority="37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{4151E356-4410-4865-AC8D-7F9B7BAAD650}</x14:id>
        </ext>
      </extLst>
    </cfRule>
  </conditionalFormatting>
  <conditionalFormatting sqref="K92:BN92">
    <cfRule type="expression" dxfId="84" priority="379">
      <formula>K$6=TODAY()</formula>
    </cfRule>
  </conditionalFormatting>
  <conditionalFormatting sqref="H82">
    <cfRule type="dataBar" priority="36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{136D94F2-EB17-49C2-BC63-F850F0DC3956}</x14:id>
        </ext>
      </extLst>
    </cfRule>
  </conditionalFormatting>
  <conditionalFormatting sqref="K82:BN82">
    <cfRule type="expression" dxfId="83" priority="368">
      <formula>K$6=TODAY()</formula>
    </cfRule>
  </conditionalFormatting>
  <conditionalFormatting sqref="H53">
    <cfRule type="dataBar" priority="35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{0AE74D1A-7EC1-4F83-8E6B-C0EDCB6AEB5A}</x14:id>
        </ext>
      </extLst>
    </cfRule>
  </conditionalFormatting>
  <conditionalFormatting sqref="K53:BN53">
    <cfRule type="expression" dxfId="82" priority="357">
      <formula>K$6=TODAY()</formula>
    </cfRule>
  </conditionalFormatting>
  <conditionalFormatting sqref="H97">
    <cfRule type="dataBar" priority="33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{D57AC23B-2349-4DAC-9404-4FA4611FDB57}</x14:id>
        </ext>
      </extLst>
    </cfRule>
  </conditionalFormatting>
  <conditionalFormatting sqref="K97:BN97">
    <cfRule type="expression" dxfId="81" priority="339">
      <formula>K$6=TODAY()</formula>
    </cfRule>
  </conditionalFormatting>
  <conditionalFormatting sqref="H85">
    <cfRule type="dataBar" priority="32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{88A68F70-4A65-4B78-95F8-8BE46F7912E2}</x14:id>
        </ext>
      </extLst>
    </cfRule>
  </conditionalFormatting>
  <conditionalFormatting sqref="K85:BN85">
    <cfRule type="expression" dxfId="80" priority="324">
      <formula>K$6=TODAY()</formula>
    </cfRule>
  </conditionalFormatting>
  <conditionalFormatting sqref="H84">
    <cfRule type="dataBar" priority="31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{2CC9463D-1550-4115-A8CF-CE4C6D852D7D}</x14:id>
        </ext>
      </extLst>
    </cfRule>
  </conditionalFormatting>
  <conditionalFormatting sqref="K84:BN84">
    <cfRule type="expression" dxfId="79" priority="313">
      <formula>K$6=TODAY()</formula>
    </cfRule>
  </conditionalFormatting>
  <conditionalFormatting sqref="H122">
    <cfRule type="dataBar" priority="29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{DCACFF99-08C8-4EAA-9040-A042BEC91F2A}</x14:id>
        </ext>
      </extLst>
    </cfRule>
  </conditionalFormatting>
  <conditionalFormatting sqref="K122:BN122">
    <cfRule type="expression" dxfId="78" priority="291">
      <formula>K$6=TODAY()</formula>
    </cfRule>
  </conditionalFormatting>
  <conditionalFormatting sqref="H90">
    <cfRule type="dataBar" priority="27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{3084E9DD-18B0-454E-94A2-25700D216A53}</x14:id>
        </ext>
      </extLst>
    </cfRule>
  </conditionalFormatting>
  <conditionalFormatting sqref="K90:BN90">
    <cfRule type="expression" dxfId="77" priority="273">
      <formula>K$6=TODAY()</formula>
    </cfRule>
  </conditionalFormatting>
  <conditionalFormatting sqref="H121">
    <cfRule type="dataBar" priority="26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{42428BEC-BBA7-4E63-A65D-29DAB0E1C8BB}</x14:id>
        </ext>
      </extLst>
    </cfRule>
  </conditionalFormatting>
  <conditionalFormatting sqref="K121:BN121">
    <cfRule type="expression" dxfId="76" priority="269">
      <formula>K$6=TODAY()</formula>
    </cfRule>
  </conditionalFormatting>
  <conditionalFormatting sqref="H123">
    <cfRule type="dataBar" priority="25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{B8834CB8-75AC-43C4-8206-E5246457A6D9}</x14:id>
        </ext>
      </extLst>
    </cfRule>
  </conditionalFormatting>
  <conditionalFormatting sqref="K123:BN123">
    <cfRule type="expression" dxfId="75" priority="258">
      <formula>K$6=TODAY()</formula>
    </cfRule>
  </conditionalFormatting>
  <conditionalFormatting sqref="K124:BN124">
    <cfRule type="expression" dxfId="74" priority="247">
      <formula>K$6=TODAY()</formula>
    </cfRule>
  </conditionalFormatting>
  <conditionalFormatting sqref="K20:S20 U20:BN20">
    <cfRule type="expression" dxfId="73" priority="237">
      <formula>AND($E20&lt;=K$6,ROUNDDOWN(($F20-$E20+1)*$H20,0)+$E20-1&gt;=K$6)</formula>
    </cfRule>
    <cfRule type="expression" dxfId="72" priority="238">
      <formula>AND(NOT(ISBLANK($E20)),$E20&lt;=K$6,$F20&gt;=K$6)</formula>
    </cfRule>
  </conditionalFormatting>
  <conditionalFormatting sqref="K20:S20 U20:BN20">
    <cfRule type="expression" dxfId="71" priority="236">
      <formula>K$6=TODAY()</formula>
    </cfRule>
  </conditionalFormatting>
  <conditionalFormatting sqref="K23:S23 U23:BN23">
    <cfRule type="expression" dxfId="70" priority="232">
      <formula>K$6=TODAY()</formula>
    </cfRule>
  </conditionalFormatting>
  <conditionalFormatting sqref="H75">
    <cfRule type="dataBar" priority="22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{C022081C-14F9-45A2-814A-C56FC3E9621B}</x14:id>
        </ext>
      </extLst>
    </cfRule>
  </conditionalFormatting>
  <conditionalFormatting sqref="K75:BN75">
    <cfRule type="expression" dxfId="69" priority="228">
      <formula>K$6=TODAY()</formula>
    </cfRule>
  </conditionalFormatting>
  <conditionalFormatting sqref="H76">
    <cfRule type="dataBar" priority="20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{E4FD5DCC-0CCC-459B-9618-8F5A96099A73}</x14:id>
        </ext>
      </extLst>
    </cfRule>
  </conditionalFormatting>
  <conditionalFormatting sqref="K76:BN76">
    <cfRule type="expression" dxfId="68" priority="210">
      <formula>K$6=TODAY()</formula>
    </cfRule>
  </conditionalFormatting>
  <conditionalFormatting sqref="H79">
    <cfRule type="dataBar" priority="20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{2DCECE15-74EE-47B5-B501-4EFF4E1A2CF6}</x14:id>
        </ext>
      </extLst>
    </cfRule>
  </conditionalFormatting>
  <conditionalFormatting sqref="K79:BN79">
    <cfRule type="expression" dxfId="67" priority="206">
      <formula>K$6=TODAY()</formula>
    </cfRule>
  </conditionalFormatting>
  <conditionalFormatting sqref="H80">
    <cfRule type="dataBar" priority="19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{E57B5227-AFCF-4712-A8AA-EF8C98B4B0BA}</x14:id>
        </ext>
      </extLst>
    </cfRule>
  </conditionalFormatting>
  <conditionalFormatting sqref="K80:BN80">
    <cfRule type="expression" dxfId="66" priority="195">
      <formula>K$6=TODAY()</formula>
    </cfRule>
  </conditionalFormatting>
  <conditionalFormatting sqref="H40">
    <cfRule type="dataBar" priority="18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{79295E42-1EB0-4864-8849-28B0DB6C9D41}</x14:id>
        </ext>
      </extLst>
    </cfRule>
  </conditionalFormatting>
  <conditionalFormatting sqref="K40:BN40">
    <cfRule type="expression" dxfId="65" priority="179">
      <formula>K$6=TODAY()</formula>
    </cfRule>
  </conditionalFormatting>
  <conditionalFormatting sqref="K38:BN40">
    <cfRule type="expression" dxfId="64" priority="176">
      <formula>K$6=TODAY()</formula>
    </cfRule>
    <cfRule type="expression" dxfId="63" priority="177">
      <formula>AND($E38&lt;=K$6,LEFT($B38,4)="【物資】",ROUNDDOWN(($F38-$E38+1)*$H38,0)+$E38-1&gt;=K$6)</formula>
    </cfRule>
    <cfRule type="expression" dxfId="62" priority="178">
      <formula>AND($E38&lt;=K$6,LEFT($B38,4)="【流程】",ROUNDDOWN(($F38-$E38+1)*$H38,0)+$E38-1&gt;=K$6)</formula>
    </cfRule>
    <cfRule type="expression" dxfId="61" priority="180">
      <formula>AND($E38&lt;=K$6,LEFT($B38,4)="【人員】",ROUNDDOWN(($F38-$E38+1)*$H38,0)+$E38-1&gt;=K$6)</formula>
    </cfRule>
    <cfRule type="expression" dxfId="60" priority="182">
      <formula>AND($E38&lt;=K$6,LEFT($B38,4)="【統計】",ROUNDDOWN(($F38-$E38+1)*$H38,0)+$E38-1&gt;=K$6)</formula>
    </cfRule>
    <cfRule type="expression" dxfId="59" priority="183">
      <formula>AND($E38&lt;=K$6,LEFT($B38,4)="【動線】",ROUNDDOWN(($F38-$E38+1)*$H38,0)+$E38-1&gt;=K$6)</formula>
    </cfRule>
    <cfRule type="expression" dxfId="58" priority="184">
      <formula>AND($E38&lt;=K$6,LEFT($B38,4)="【設備】",ROUNDDOWN(($F38-$E38+1)*$H38,0)+$E38-1&gt;=K$6)</formula>
    </cfRule>
  </conditionalFormatting>
  <conditionalFormatting sqref="H39">
    <cfRule type="dataBar" priority="17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{9D3797F4-54F0-4DF6-BB6E-6F9510C454B0}</x14:id>
        </ext>
      </extLst>
    </cfRule>
  </conditionalFormatting>
  <conditionalFormatting sqref="K39:BN39">
    <cfRule type="expression" dxfId="57" priority="168">
      <formula>K$6=TODAY()</formula>
    </cfRule>
  </conditionalFormatting>
  <conditionalFormatting sqref="H38">
    <cfRule type="dataBar" priority="15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{43F6EECE-E48F-4B1C-9889-B36E45F47030}</x14:id>
        </ext>
      </extLst>
    </cfRule>
  </conditionalFormatting>
  <conditionalFormatting sqref="K38:BN38">
    <cfRule type="expression" dxfId="56" priority="157">
      <formula>K$6=TODAY()</formula>
    </cfRule>
  </conditionalFormatting>
  <conditionalFormatting sqref="BF92">
    <cfRule type="expression" dxfId="55" priority="153">
      <formula>BF$6=TODAY()</formula>
    </cfRule>
  </conditionalFormatting>
  <conditionalFormatting sqref="H89">
    <cfRule type="dataBar" priority="14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{F0890693-6FF1-48D4-9864-E6ACFA26CC1F}</x14:id>
        </ext>
      </extLst>
    </cfRule>
  </conditionalFormatting>
  <conditionalFormatting sqref="K89:BE89 BG89:BN89">
    <cfRule type="expression" dxfId="54" priority="143">
      <formula>K$6=TODAY()</formula>
    </cfRule>
  </conditionalFormatting>
  <conditionalFormatting sqref="BF89">
    <cfRule type="expression" dxfId="53" priority="132">
      <formula>BF$6=TODAY()</formula>
    </cfRule>
  </conditionalFormatting>
  <conditionalFormatting sqref="H41">
    <cfRule type="dataBar" priority="10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{773865C7-C82A-4802-87E1-9CEF97654050}</x14:id>
        </ext>
      </extLst>
    </cfRule>
  </conditionalFormatting>
  <conditionalFormatting sqref="H48">
    <cfRule type="dataBar" priority="8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{8FC323B6-53BF-42B7-B25B-DDF507B9889D}</x14:id>
        </ext>
      </extLst>
    </cfRule>
  </conditionalFormatting>
  <conditionalFormatting sqref="K48:BN48">
    <cfRule type="expression" dxfId="52" priority="84">
      <formula>K$6=TODAY()</formula>
    </cfRule>
  </conditionalFormatting>
  <conditionalFormatting sqref="H44">
    <cfRule type="dataBar" priority="7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{B459451F-13B4-4AF6-A2F7-E957C1B4C6FF}</x14:id>
        </ext>
      </extLst>
    </cfRule>
  </conditionalFormatting>
  <conditionalFormatting sqref="K44:BN44">
    <cfRule type="expression" dxfId="51" priority="75">
      <formula>K$6=TODAY()</formula>
    </cfRule>
  </conditionalFormatting>
  <conditionalFormatting sqref="H47">
    <cfRule type="dataBar" priority="7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{CD5ADEF0-F8EE-400A-B258-8A58300680A4}</x14:id>
        </ext>
      </extLst>
    </cfRule>
  </conditionalFormatting>
  <conditionalFormatting sqref="K47:BN47">
    <cfRule type="expression" dxfId="50" priority="73">
      <formula>K$6=TODAY()</formula>
    </cfRule>
  </conditionalFormatting>
  <conditionalFormatting sqref="H45">
    <cfRule type="dataBar" priority="7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{164AB3F3-D6F8-469E-9B44-F94612EBA69D}</x14:id>
        </ext>
      </extLst>
    </cfRule>
  </conditionalFormatting>
  <conditionalFormatting sqref="K45:BN45">
    <cfRule type="expression" dxfId="49" priority="71">
      <formula>K$6=TODAY()</formula>
    </cfRule>
  </conditionalFormatting>
  <conditionalFormatting sqref="H46">
    <cfRule type="dataBar" priority="6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{4DD68BF7-6495-4228-A90E-91529984DF06}</x14:id>
        </ext>
      </extLst>
    </cfRule>
  </conditionalFormatting>
  <conditionalFormatting sqref="K46:BN46">
    <cfRule type="expression" dxfId="48" priority="69">
      <formula>K$6=TODAY()</formula>
    </cfRule>
  </conditionalFormatting>
  <conditionalFormatting sqref="H14">
    <cfRule type="dataBar" priority="6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{1756E9A7-4AC4-4EEA-A7FE-EADF262CB259}</x14:id>
        </ext>
      </extLst>
    </cfRule>
  </conditionalFormatting>
  <conditionalFormatting sqref="K14:BN14">
    <cfRule type="expression" dxfId="47" priority="65">
      <formula>AND($E14&lt;=K$6,ROUNDDOWN(($F14-$E14+1)*$H14,0)+$E14-1&gt;=K$6)</formula>
    </cfRule>
    <cfRule type="expression" dxfId="46" priority="66">
      <formula>AND(NOT(ISBLANK($E14)),$E14&lt;=K$6,$F14&gt;=K$6)</formula>
    </cfRule>
  </conditionalFormatting>
  <conditionalFormatting sqref="K14:BN14">
    <cfRule type="expression" dxfId="45" priority="64">
      <formula>K$6=TODAY()</formula>
    </cfRule>
  </conditionalFormatting>
  <conditionalFormatting sqref="H98">
    <cfRule type="dataBar" priority="5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{D53AAA1F-90B0-405F-95C6-15C93F9C734C}</x14:id>
        </ext>
      </extLst>
    </cfRule>
  </conditionalFormatting>
  <conditionalFormatting sqref="K98:BN98">
    <cfRule type="expression" dxfId="44" priority="53">
      <formula>K$6=TODAY()</formula>
    </cfRule>
  </conditionalFormatting>
  <conditionalFormatting sqref="K43:BN43">
    <cfRule type="expression" dxfId="43" priority="49">
      <formula>AND($E43&lt;=K$6,ROUNDDOWN(($F43-$E43+1)*$H43,0)+$E43-1&gt;=K$6)</formula>
    </cfRule>
    <cfRule type="expression" dxfId="42" priority="50">
      <formula>AND(NOT(ISBLANK($E43)),$E43&lt;=K$6,$F43&gt;=K$6)</formula>
    </cfRule>
  </conditionalFormatting>
  <conditionalFormatting sqref="K43:BN43">
    <cfRule type="expression" dxfId="41" priority="39">
      <formula>K$6=TODAY()</formula>
    </cfRule>
    <cfRule type="expression" dxfId="40" priority="42">
      <formula>AND($E43&lt;=K$6,LEFT($B43,4)="【管理】",ROUNDDOWN(($F43-$E43+1)*$H43,0)+$E43-1&gt;=K$6)</formula>
    </cfRule>
    <cfRule type="expression" dxfId="39" priority="43">
      <formula>AND($E43&lt;=K$6,LEFT($B43,4)="【物資】",ROUNDDOWN(($F43-$E43+1)*$H43,0)+$E43-1&gt;=K$6)</formula>
    </cfRule>
    <cfRule type="expression" dxfId="38" priority="44">
      <formula>AND($E43&lt;=K$6,LEFT($B43,4)="【流程】",ROUNDDOWN(($F43-$E43+1)*$H43,0)+$E43-1&gt;=K$6)</formula>
    </cfRule>
    <cfRule type="expression" dxfId="37" priority="45">
      <formula>AND($E43&lt;=K$6,LEFT($B43,4)="【人員】",ROUNDDOWN(($F43-$E43+1)*$H43,0)+$E43-1&gt;=K$6)</formula>
    </cfRule>
    <cfRule type="expression" dxfId="36" priority="46">
      <formula>AND($E43&lt;=K$6,LEFT($B43,4)="【統計】",ROUNDDOWN(($F43-$E43+1)*$H43,0)+$E43-1&gt;=K$6)</formula>
    </cfRule>
    <cfRule type="expression" dxfId="35" priority="47">
      <formula>AND($E43&lt;=K$6,LEFT($B43,4)="【動線】",ROUNDDOWN(($F43-$E43+1)*$H43,0)+$E43-1&gt;=K$6)</formula>
    </cfRule>
    <cfRule type="expression" dxfId="34" priority="48">
      <formula>AND($E43&lt;=K$6,LEFT($B43,4)="【設備】",ROUNDDOWN(($F43-$E43+1)*$H43,0)+$E43-1&gt;=K$6)</formula>
    </cfRule>
  </conditionalFormatting>
  <conditionalFormatting sqref="H43">
    <cfRule type="dataBar" priority="4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{982EFDBE-A324-4B5C-8134-F556C1433B8D}</x14:id>
        </ext>
      </extLst>
    </cfRule>
  </conditionalFormatting>
  <conditionalFormatting sqref="K43:BN43">
    <cfRule type="expression" dxfId="33" priority="41">
      <formula>K$6=TODAY()</formula>
    </cfRule>
  </conditionalFormatting>
  <conditionalFormatting sqref="K42:BN42">
    <cfRule type="expression" dxfId="32" priority="37">
      <formula>AND($E42&lt;=K$6,ROUNDDOWN(($F42-$E42+1)*$H42,0)+$E42-1&gt;=K$6)</formula>
    </cfRule>
    <cfRule type="expression" dxfId="31" priority="38">
      <formula>AND(NOT(ISBLANK($E42)),$E42&lt;=K$6,$F42&gt;=K$6)</formula>
    </cfRule>
  </conditionalFormatting>
  <conditionalFormatting sqref="K42:BN42">
    <cfRule type="expression" dxfId="30" priority="29">
      <formula>K$6=TODAY()</formula>
    </cfRule>
    <cfRule type="expression" dxfId="29" priority="30">
      <formula>AND($E42&lt;=K$6,LEFT($B42,4)="【管理】",ROUNDDOWN(($F42-$E42+1)*$H42,0)+$E42-1&gt;=K$6)</formula>
    </cfRule>
    <cfRule type="expression" dxfId="28" priority="31">
      <formula>AND($E42&lt;=K$6,LEFT($B42,4)="【物資】",ROUNDDOWN(($F42-$E42+1)*$H42,0)+$E42-1&gt;=K$6)</formula>
    </cfRule>
    <cfRule type="expression" dxfId="27" priority="32">
      <formula>AND($E42&lt;=K$6,LEFT($B42,4)="【流程】",ROUNDDOWN(($F42-$E42+1)*$H42,0)+$E42-1&gt;=K$6)</formula>
    </cfRule>
    <cfRule type="expression" dxfId="26" priority="33">
      <formula>AND($E42&lt;=K$6,LEFT($B42,4)="【人員】",ROUNDDOWN(($F42-$E42+1)*$H42,0)+$E42-1&gt;=K$6)</formula>
    </cfRule>
    <cfRule type="expression" dxfId="25" priority="34">
      <formula>AND($E42&lt;=K$6,LEFT($B42,4)="【統計】",ROUNDDOWN(($F42-$E42+1)*$H42,0)+$E42-1&gt;=K$6)</formula>
    </cfRule>
    <cfRule type="expression" dxfId="24" priority="35">
      <formula>AND($E42&lt;=K$6,LEFT($B42,4)="【動線】",ROUNDDOWN(($F42-$E42+1)*$H42,0)+$E42-1&gt;=K$6)</formula>
    </cfRule>
    <cfRule type="expression" dxfId="23" priority="36">
      <formula>AND($E42&lt;=K$6,LEFT($B42,4)="【設備】",ROUNDDOWN(($F42-$E42+1)*$H42,0)+$E42-1&gt;=K$6)</formula>
    </cfRule>
  </conditionalFormatting>
  <conditionalFormatting sqref="H42">
    <cfRule type="dataBar" priority="2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{388EC70E-E1E3-4629-8A30-4A733DF5E7D2}</x14:id>
        </ext>
      </extLst>
    </cfRule>
  </conditionalFormatting>
  <conditionalFormatting sqref="BL89">
    <cfRule type="expression" dxfId="22" priority="27">
      <formula>BL$6=TODAY()</formula>
    </cfRule>
  </conditionalFormatting>
  <conditionalFormatting sqref="BL92">
    <cfRule type="expression" dxfId="21" priority="26">
      <formula>BL$6=TODAY()</formula>
    </cfRule>
  </conditionalFormatting>
  <conditionalFormatting sqref="H86">
    <cfRule type="dataBar" priority="2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{729D52EA-AC60-4E08-BC3E-89C85B1F4D9F}</x14:id>
        </ext>
      </extLst>
    </cfRule>
  </conditionalFormatting>
  <conditionalFormatting sqref="H124">
    <cfRule type="dataBar" priority="2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{D5EE2A7F-86A2-4F54-87FD-CCD4F9E4E90D}</x14:id>
        </ext>
      </extLst>
    </cfRule>
  </conditionalFormatting>
  <conditionalFormatting sqref="A126:CU494 A10:CU10 J25:CV32 J33:CU116 J11:CU24 A122:H125 J120:CU125 I11:I125 A11:E77 A78:D116 A120:D121 G120:H121 E78:E121 G11:H116 F11:F121">
    <cfRule type="expression" dxfId="20" priority="23">
      <formula>AND($H10&lt;1,$H10&lt;&gt;"")</formula>
    </cfRule>
  </conditionalFormatting>
  <conditionalFormatting sqref="BH108">
    <cfRule type="expression" dxfId="19" priority="22">
      <formula>BH$6=TODAY()</formula>
    </cfRule>
  </conditionalFormatting>
  <conditionalFormatting sqref="K120:BN498 K24:BN24 K33:BN116 K25:CV32">
    <cfRule type="expression" dxfId="18" priority="21">
      <formula>AND($E24&lt;=K$6,LEFT($B24,4)="【政策】",ROUNDDOWN(($F24-$E24+1)*$H24,0)+$E24-1&gt;=K$6)</formula>
    </cfRule>
  </conditionalFormatting>
  <conditionalFormatting sqref="BQ118 K117:BN119">
    <cfRule type="expression" dxfId="17" priority="18">
      <formula>AND($E117&lt;=K$6,ROUNDDOWN(($F117-$E117+1)*$H117,0)+$E117-1&gt;=K$6)</formula>
    </cfRule>
    <cfRule type="expression" dxfId="16" priority="19">
      <formula>AND(NOT(ISBLANK($E117)),$E117&lt;=K$6,$F117&gt;=K$6)</formula>
    </cfRule>
  </conditionalFormatting>
  <conditionalFormatting sqref="BQ118 K117:BN119">
    <cfRule type="expression" dxfId="15" priority="7">
      <formula>K$6=TODAY()</formula>
    </cfRule>
    <cfRule type="expression" dxfId="14" priority="11">
      <formula>AND($E117&lt;=K$6,LEFT($B117,4)="【管理】",ROUNDDOWN(($F117-$E117+1)*$H117,0)+$E117-1&gt;=K$6)</formula>
    </cfRule>
    <cfRule type="expression" dxfId="13" priority="12">
      <formula>AND($E117&lt;=K$6,LEFT($B117,4)="【物資】",ROUNDDOWN(($F117-$E117+1)*$H117,0)+$E117-1&gt;=K$6)</formula>
    </cfRule>
    <cfRule type="expression" dxfId="12" priority="13">
      <formula>AND($E117&lt;=K$6,LEFT($B117,4)="【流程】",ROUNDDOWN(($F117-$E117+1)*$H117,0)+$E117-1&gt;=K$6)</formula>
    </cfRule>
    <cfRule type="expression" dxfId="11" priority="14">
      <formula>AND($E117&lt;=K$6,LEFT($B117,4)="【人員】",ROUNDDOWN(($F117-$E117+1)*$H117,0)+$E117-1&gt;=K$6)</formula>
    </cfRule>
    <cfRule type="expression" dxfId="10" priority="15">
      <formula>AND($E117&lt;=K$6,LEFT($B117,4)="【統計】",ROUNDDOWN(($F117-$E117+1)*$H117,0)+$E117-1&gt;=K$6)</formula>
    </cfRule>
    <cfRule type="expression" dxfId="9" priority="16">
      <formula>AND($E117&lt;=K$6,LEFT($B117,4)="【動線】",ROUNDDOWN(($F117-$E117+1)*$H117,0)+$E117-1&gt;=K$6)</formula>
    </cfRule>
    <cfRule type="expression" dxfId="8" priority="17">
      <formula>AND($E117&lt;=K$6,LEFT($B117,4)="【設備】",ROUNDDOWN(($F117-$E117+1)*$H117,0)+$E117-1&gt;=K$6)</formula>
    </cfRule>
  </conditionalFormatting>
  <conditionalFormatting sqref="H117:H119">
    <cfRule type="dataBar" priority="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{16B2C12D-09B0-452F-BDB3-C341FC14234D}</x14:id>
        </ext>
      </extLst>
    </cfRule>
  </conditionalFormatting>
  <conditionalFormatting sqref="K117:BN119">
    <cfRule type="expression" dxfId="7" priority="10">
      <formula>K$6=TODAY()</formula>
    </cfRule>
  </conditionalFormatting>
  <conditionalFormatting sqref="BQ118">
    <cfRule type="expression" dxfId="6" priority="8">
      <formula>BQ$6=TODAY()</formula>
    </cfRule>
  </conditionalFormatting>
  <conditionalFormatting sqref="B117:D119 J117:CU119 G117:H119">
    <cfRule type="expression" dxfId="5" priority="6">
      <formula>AND($H117&lt;1,$H117&lt;&gt;"")</formula>
    </cfRule>
  </conditionalFormatting>
  <conditionalFormatting sqref="BH118">
    <cfRule type="expression" dxfId="4" priority="5">
      <formula>BH$6=TODAY()</formula>
    </cfRule>
  </conditionalFormatting>
  <conditionalFormatting sqref="K117:BN119">
    <cfRule type="expression" dxfId="3" priority="4">
      <formula>AND($E117&lt;=K$6,LEFT($B117,4)="【政策】",ROUNDDOWN(($F117-$E117+1)*$H117,0)+$E117-1&gt;=K$6)</formula>
    </cfRule>
  </conditionalFormatting>
  <conditionalFormatting sqref="A117:A119">
    <cfRule type="expression" dxfId="2" priority="3">
      <formula>AND($H117&lt;1,$H117&lt;&gt;"")</formula>
    </cfRule>
  </conditionalFormatting>
  <conditionalFormatting sqref="BM121">
    <cfRule type="expression" dxfId="1" priority="2">
      <formula>BM$6=TODAY()</formula>
    </cfRule>
  </conditionalFormatting>
  <conditionalFormatting sqref="BM121">
    <cfRule type="expression" dxfId="0" priority="1">
      <formula>BM$6=TODAY()</formula>
    </cfRule>
  </conditionalFormatting>
  <dataValidations disablePrompts="1" count="1">
    <dataValidation allowBlank="1" showInputMessage="1" promptTitle="Display Week" prompt="Enter the week number to display first in the Gantt Chart. The weeks are numbered starting from the week containing the Project Start Date." sqref="H4" xr:uid="{00000000-0002-0000-0000-000000000000}"/>
  </dataValidations>
  <hyperlinks>
    <hyperlink ref="B13" location="GanttChart!B24" display="急診管理" xr:uid="{00000000-0004-0000-0000-000000000000}"/>
    <hyperlink ref="B14" location="GanttChart!B41" display="門診管理" xr:uid="{00000000-0004-0000-0000-000001000000}"/>
    <hyperlink ref="B15" location="GanttChart!B49" display="防疫物資管理" xr:uid="{00000000-0004-0000-0000-000002000000}"/>
    <hyperlink ref="B16" location="GanttChart!B54" display="醫療儀器設備管理" xr:uid="{00000000-0004-0000-0000-000003000000}"/>
    <hyperlink ref="B17" location="GanttChart!B67" display="人員自主健康管理" xr:uid="{00000000-0004-0000-0000-000004000000}"/>
    <hyperlink ref="B20" location="GanttChart!B96" display="醫院人員進入院區管制" xr:uid="{00000000-0004-0000-0000-000005000000}"/>
    <hyperlink ref="B19" location="GanttChart!B81" display="收治疑似/確診個案因應" xr:uid="{00000000-0004-0000-0000-000006000000}"/>
    <hyperlink ref="B18" location="GanttChart!B73" display="外包管理" xr:uid="{00000000-0004-0000-0000-000007000000}"/>
    <hyperlink ref="B21" location="GanttChart!B110" display="人員分組排班" xr:uid="{00000000-0004-0000-0000-000008000000}"/>
    <hyperlink ref="B22" location="GanttChart!B116" display="民眾教育、網頁公告" xr:uid="{00000000-0004-0000-0000-000009000000}"/>
    <hyperlink ref="B23" location="GanttChart!B120" display="顧客抱怨" xr:uid="{00000000-0004-0000-0000-00000A000000}"/>
  </hyperlinks>
  <pageMargins left="0.25" right="0.25" top="0.5" bottom="0.5" header="0.5" footer="0.25"/>
  <pageSetup scale="53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38" r:id="rId4" name="Scroll Bar 46">
              <controlPr defaultSize="0" print="0" autoPict="0">
                <anchor moveWithCells="1">
                  <from>
                    <xdr:col>9</xdr:col>
                    <xdr:colOff>101600</xdr:colOff>
                    <xdr:row>1</xdr:row>
                    <xdr:rowOff>127000</xdr:rowOff>
                  </from>
                  <to>
                    <xdr:col>26</xdr:col>
                    <xdr:colOff>50800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H49:H52 H93 H95 H64:H66 H73:H74 H83 H87 H54 H9:H13 H77:H78 H81 H15:H23</xm:sqref>
        </x14:conditionalFormatting>
        <x14:conditionalFormatting xmlns:xm="http://schemas.microsoft.com/office/excel/2006/main">
          <x14:cfRule type="dataBar" id="{53078CC3-02D5-4A17-9C0F-E1F3A15BD6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H67:H69</xm:sqref>
        </x14:conditionalFormatting>
        <x14:conditionalFormatting xmlns:xm="http://schemas.microsoft.com/office/excel/2006/main">
          <x14:cfRule type="dataBar" id="{0AB9D80E-BA93-4D99-ACE1-FEEAA3F335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H91</xm:sqref>
        </x14:conditionalFormatting>
        <x14:conditionalFormatting xmlns:xm="http://schemas.microsoft.com/office/excel/2006/main">
          <x14:cfRule type="dataBar" id="{0837F98A-D645-444E-8E99-9664D46AE6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H116</xm:sqref>
        </x14:conditionalFormatting>
        <x14:conditionalFormatting xmlns:xm="http://schemas.microsoft.com/office/excel/2006/main">
          <x14:cfRule type="dataBar" id="{919C51A8-5889-4A8D-A3D1-722C56F2C8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H120 H125</xm:sqref>
        </x14:conditionalFormatting>
        <x14:conditionalFormatting xmlns:xm="http://schemas.microsoft.com/office/excel/2006/main">
          <x14:cfRule type="dataBar" id="{A7188611-EE42-4F22-9929-6920BA8130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H24:H29</xm:sqref>
        </x14:conditionalFormatting>
        <x14:conditionalFormatting xmlns:xm="http://schemas.microsoft.com/office/excel/2006/main">
          <x14:cfRule type="dataBar" id="{0954D0D8-9458-45A8-B30C-8D1F4D1D13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H30:H31</xm:sqref>
        </x14:conditionalFormatting>
        <x14:conditionalFormatting xmlns:xm="http://schemas.microsoft.com/office/excel/2006/main">
          <x14:cfRule type="dataBar" id="{288AABAB-96E4-460F-BAEF-80A85B1561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H32:H33</xm:sqref>
        </x14:conditionalFormatting>
        <x14:conditionalFormatting xmlns:xm="http://schemas.microsoft.com/office/excel/2006/main">
          <x14:cfRule type="dataBar" id="{C797BBA1-AFDD-4B7F-A2F3-72E1F050E0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H36 H34</xm:sqref>
        </x14:conditionalFormatting>
        <x14:conditionalFormatting xmlns:xm="http://schemas.microsoft.com/office/excel/2006/main">
          <x14:cfRule type="dataBar" id="{22A75C92-103B-4C41-9F87-AA9449EAF1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H37</xm:sqref>
        </x14:conditionalFormatting>
        <x14:conditionalFormatting xmlns:xm="http://schemas.microsoft.com/office/excel/2006/main">
          <x14:cfRule type="dataBar" id="{50033C8F-DDDF-4CCE-A438-FA2D16E854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H35</xm:sqref>
        </x14:conditionalFormatting>
        <x14:conditionalFormatting xmlns:xm="http://schemas.microsoft.com/office/excel/2006/main">
          <x14:cfRule type="dataBar" id="{4ED1B526-D28F-4C00-81A6-E1C72DA6B0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H107:H109 H96</xm:sqref>
        </x14:conditionalFormatting>
        <x14:conditionalFormatting xmlns:xm="http://schemas.microsoft.com/office/excel/2006/main">
          <x14:cfRule type="dataBar" id="{6311011C-4BD4-4F57-982D-538B2CF95C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H72</xm:sqref>
        </x14:conditionalFormatting>
        <x14:conditionalFormatting xmlns:xm="http://schemas.microsoft.com/office/excel/2006/main">
          <x14:cfRule type="dataBar" id="{9F63BBDF-A83D-459A-9D77-6B09CAD3CB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H70:H71</xm:sqref>
        </x14:conditionalFormatting>
        <x14:conditionalFormatting xmlns:xm="http://schemas.microsoft.com/office/excel/2006/main">
          <x14:cfRule type="dataBar" id="{3BD320A2-5D82-400D-BBD3-076FE8C975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H106</xm:sqref>
        </x14:conditionalFormatting>
        <x14:conditionalFormatting xmlns:xm="http://schemas.microsoft.com/office/excel/2006/main">
          <x14:cfRule type="dataBar" id="{09911E66-B1F9-430A-A221-D85D24FBA9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H99:H100</xm:sqref>
        </x14:conditionalFormatting>
        <x14:conditionalFormatting xmlns:xm="http://schemas.microsoft.com/office/excel/2006/main">
          <x14:cfRule type="dataBar" id="{0B6E921B-51FD-4ED9-B331-6D1C0CC6CB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H88</xm:sqref>
        </x14:conditionalFormatting>
        <x14:conditionalFormatting xmlns:xm="http://schemas.microsoft.com/office/excel/2006/main">
          <x14:cfRule type="dataBar" id="{F7E72F96-5FBB-4165-98A8-492B74D7B1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555F1C6B-91C2-464A-BCF1-9D5E553B37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ED711F7F-A2CD-4A59-9DE2-D08993FEFC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H104</xm:sqref>
        </x14:conditionalFormatting>
        <x14:conditionalFormatting xmlns:xm="http://schemas.microsoft.com/office/excel/2006/main">
          <x14:cfRule type="dataBar" id="{2F2D0383-91A9-43E1-AFC3-8CFF94E389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H102:H103</xm:sqref>
        </x14:conditionalFormatting>
        <x14:conditionalFormatting xmlns:xm="http://schemas.microsoft.com/office/excel/2006/main">
          <x14:cfRule type="dataBar" id="{598635C4-3AA9-4529-B230-F706A0F41B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H105</xm:sqref>
        </x14:conditionalFormatting>
        <x14:conditionalFormatting xmlns:xm="http://schemas.microsoft.com/office/excel/2006/main">
          <x14:cfRule type="dataBar" id="{127FEBE9-7490-46B4-AC34-22062A9C20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H55</xm:sqref>
        </x14:conditionalFormatting>
        <x14:conditionalFormatting xmlns:xm="http://schemas.microsoft.com/office/excel/2006/main">
          <x14:cfRule type="dataBar" id="{AD72DED2-01E4-42F0-86F3-0D3EFCA563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H63</xm:sqref>
        </x14:conditionalFormatting>
        <x14:conditionalFormatting xmlns:xm="http://schemas.microsoft.com/office/excel/2006/main">
          <x14:cfRule type="dataBar" id="{009294BE-5FAF-4CA6-A662-170381BE23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H56</xm:sqref>
        </x14:conditionalFormatting>
        <x14:conditionalFormatting xmlns:xm="http://schemas.microsoft.com/office/excel/2006/main">
          <x14:cfRule type="dataBar" id="{6CED3AA5-C357-48C4-83FF-2174869FDC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H57</xm:sqref>
        </x14:conditionalFormatting>
        <x14:conditionalFormatting xmlns:xm="http://schemas.microsoft.com/office/excel/2006/main">
          <x14:cfRule type="dataBar" id="{28F858D8-416A-4777-BDCC-68410E8317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75705799-42E8-4350-AFFE-267675D56C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H59</xm:sqref>
        </x14:conditionalFormatting>
        <x14:conditionalFormatting xmlns:xm="http://schemas.microsoft.com/office/excel/2006/main">
          <x14:cfRule type="dataBar" id="{B97D5902-5865-49C5-B488-A4971B36DA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92B0F119-A932-4F57-B333-C2870BA24A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H61</xm:sqref>
        </x14:conditionalFormatting>
        <x14:conditionalFormatting xmlns:xm="http://schemas.microsoft.com/office/excel/2006/main">
          <x14:cfRule type="dataBar" id="{BD990881-FAFA-49D0-81C9-390C28BC3A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H62</xm:sqref>
        </x14:conditionalFormatting>
        <x14:conditionalFormatting xmlns:xm="http://schemas.microsoft.com/office/excel/2006/main">
          <x14:cfRule type="dataBar" id="{CAC12675-C4FF-4DF9-8DA3-72A165D8A9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H112:H115 H110</xm:sqref>
        </x14:conditionalFormatting>
        <x14:conditionalFormatting xmlns:xm="http://schemas.microsoft.com/office/excel/2006/main">
          <x14:cfRule type="dataBar" id="{7FB697BD-2F75-4420-A4A2-FE84640CA1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H111</xm:sqref>
        </x14:conditionalFormatting>
        <x14:conditionalFormatting xmlns:xm="http://schemas.microsoft.com/office/excel/2006/main">
          <x14:cfRule type="dataBar" id="{4151E356-4410-4865-AC8D-7F9B7BAAD6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H92</xm:sqref>
        </x14:conditionalFormatting>
        <x14:conditionalFormatting xmlns:xm="http://schemas.microsoft.com/office/excel/2006/main">
          <x14:cfRule type="dataBar" id="{136D94F2-EB17-49C2-BC63-F850F0DC39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0AE74D1A-7EC1-4F83-8E6B-C0EDCB6AEB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D57AC23B-2349-4DAC-9404-4FA4611FDB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88A68F70-4A65-4B78-95F8-8BE46F7912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2CC9463D-1550-4115-A8CF-CE4C6D852D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DCACFF99-08C8-4EAA-9040-A042BEC91F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H122</xm:sqref>
        </x14:conditionalFormatting>
        <x14:conditionalFormatting xmlns:xm="http://schemas.microsoft.com/office/excel/2006/main">
          <x14:cfRule type="dataBar" id="{3084E9DD-18B0-454E-94A2-25700D216A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H90</xm:sqref>
        </x14:conditionalFormatting>
        <x14:conditionalFormatting xmlns:xm="http://schemas.microsoft.com/office/excel/2006/main">
          <x14:cfRule type="dataBar" id="{42428BEC-BBA7-4E63-A65D-29DAB0E1C8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H121</xm:sqref>
        </x14:conditionalFormatting>
        <x14:conditionalFormatting xmlns:xm="http://schemas.microsoft.com/office/excel/2006/main">
          <x14:cfRule type="dataBar" id="{B8834CB8-75AC-43C4-8206-E5246457A6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H123</xm:sqref>
        </x14:conditionalFormatting>
        <x14:conditionalFormatting xmlns:xm="http://schemas.microsoft.com/office/excel/2006/main">
          <x14:cfRule type="dataBar" id="{C022081C-14F9-45A2-814A-C56FC3E962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H75</xm:sqref>
        </x14:conditionalFormatting>
        <x14:conditionalFormatting xmlns:xm="http://schemas.microsoft.com/office/excel/2006/main">
          <x14:cfRule type="dataBar" id="{E4FD5DCC-0CCC-459B-9618-8F5A96099A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2DCECE15-74EE-47B5-B501-4EFF4E1A2C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E57B5227-AFCF-4712-A8AA-EF8C98B4B0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79295E42-1EB0-4864-8849-28B0DB6C9D4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H40</xm:sqref>
        </x14:conditionalFormatting>
        <x14:conditionalFormatting xmlns:xm="http://schemas.microsoft.com/office/excel/2006/main">
          <x14:cfRule type="dataBar" id="{9D3797F4-54F0-4DF6-BB6E-6F9510C454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H39</xm:sqref>
        </x14:conditionalFormatting>
        <x14:conditionalFormatting xmlns:xm="http://schemas.microsoft.com/office/excel/2006/main">
          <x14:cfRule type="dataBar" id="{43F6EECE-E48F-4B1C-9889-B36E45F470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F0890693-6FF1-48D4-9864-E6ACFA26CC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H89</xm:sqref>
        </x14:conditionalFormatting>
        <x14:conditionalFormatting xmlns:xm="http://schemas.microsoft.com/office/excel/2006/main">
          <x14:cfRule type="dataBar" id="{773865C7-C82A-4802-87E1-9CEF976540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8FC323B6-53BF-42B7-B25B-DDF507B988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H48</xm:sqref>
        </x14:conditionalFormatting>
        <x14:conditionalFormatting xmlns:xm="http://schemas.microsoft.com/office/excel/2006/main">
          <x14:cfRule type="dataBar" id="{B459451F-13B4-4AF6-A2F7-E957C1B4C6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H44</xm:sqref>
        </x14:conditionalFormatting>
        <x14:conditionalFormatting xmlns:xm="http://schemas.microsoft.com/office/excel/2006/main">
          <x14:cfRule type="dataBar" id="{CD5ADEF0-F8EE-400A-B258-8A58300680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164AB3F3-D6F8-469E-9B44-F94612EBA6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4DD68BF7-6495-4228-A90E-91529984DF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1756E9A7-4AC4-4EEA-A7FE-EADF262CB2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D53AAA1F-90B0-405F-95C6-15C93F9C73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982EFDBE-A324-4B5C-8134-F556C1433B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388EC70E-E1E3-4629-8A30-4A733DF5E7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H42</xm:sqref>
        </x14:conditionalFormatting>
        <x14:conditionalFormatting xmlns:xm="http://schemas.microsoft.com/office/excel/2006/main">
          <x14:cfRule type="dataBar" id="{729D52EA-AC60-4E08-BC3E-89C85B1F4D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H86</xm:sqref>
        </x14:conditionalFormatting>
        <x14:conditionalFormatting xmlns:xm="http://schemas.microsoft.com/office/excel/2006/main">
          <x14:cfRule type="dataBar" id="{D5EE2A7F-86A2-4F54-87FD-CCD4F9E4E9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H124</xm:sqref>
        </x14:conditionalFormatting>
        <x14:conditionalFormatting xmlns:xm="http://schemas.microsoft.com/office/excel/2006/main">
          <x14:cfRule type="dataBar" id="{16B2C12D-09B0-452F-BDB3-C341FC1423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H117:H119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GanttChart</vt:lpstr>
      <vt:lpstr>GanttChart!prevWBS</vt:lpstr>
      <vt:lpstr>GanttChart!Print_Area</vt:lpstr>
      <vt:lpstr>GanttChart!Print_Titles</vt:lpstr>
      <vt:lpstr>醫院疫情中心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Microsoft Office User</cp:lastModifiedBy>
  <cp:lastPrinted>2018-02-12T20:25:38Z</cp:lastPrinted>
  <dcterms:created xsi:type="dcterms:W3CDTF">2010-06-09T16:05:03Z</dcterms:created>
  <dcterms:modified xsi:type="dcterms:W3CDTF">2020-03-24T02:44:15Z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3.1.0</vt:lpwstr>
  </property>
  <property fmtid="{D5CDD505-2E9C-101B-9397-08002B2CF9AE}" pid="4" name="Source">
    <vt:lpwstr>https://www.vertex42.com/ExcelTemplates/excel-gantt-chart.html</vt:lpwstr>
  </property>
</Properties>
</file>